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naOV\Documents\ВСЕ ОТЧЕТЫ и ИПР\2022\4 квартал 2022\"/>
    </mc:Choice>
  </mc:AlternateContent>
  <bookViews>
    <workbookView xWindow="495" yWindow="1410" windowWidth="20580" windowHeight="1170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всего" sheetId="20" r:id="rId20"/>
    <sheet name="м" sheetId="21" r:id="rId21"/>
    <sheet name="мо" sheetId="22" r:id="rId22"/>
  </sheets>
  <definedNames>
    <definedName name="_xlnm._FilterDatabase" localSheetId="19" hidden="1">всего!$A$21:$L$451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19" hidden="1">всего!$A$1:$H$459</definedName>
    <definedName name="Z_500C2F4F_1743_499A_A051_20565DBF52B2_.wvu.PrintArea" localSheetId="20" hidden="1">м!$A$1:$H$459</definedName>
    <definedName name="Z_500C2F4F_1743_499A_A051_20565DBF52B2_.wvu.PrintArea" localSheetId="21" hidden="1">мо!$A$1:$H$459</definedName>
    <definedName name="Z_93BBC662_D3BC_4646_AD99_8445610D8EF3_.wvu.PrintArea" localSheetId="9" hidden="1">'10квФ'!$A$1:$T$20</definedName>
    <definedName name="Z_93BBC662_D3BC_4646_AD99_8445610D8EF3_.wvu.PrintArea" localSheetId="10" hidden="1">'11кв истч'!$A$1:$X$22</definedName>
    <definedName name="Z_93BBC662_D3BC_4646_AD99_8445610D8EF3_.wvu.PrintArea" localSheetId="11" hidden="1">'12квОсв'!$A$1:$V$21</definedName>
    <definedName name="Z_93BBC662_D3BC_4646_AD99_8445610D8EF3_.wvu.PrintArea" localSheetId="12" hidden="1">'13квОС'!$A$1:$CA$22</definedName>
    <definedName name="Z_93BBC662_D3BC_4646_AD99_8445610D8EF3_.wvu.PrintArea" localSheetId="13" hidden="1">'14квПп'!$A$1:$AH$24</definedName>
    <definedName name="Z_93BBC662_D3BC_4646_AD99_8445610D8EF3_.wvu.PrintArea" localSheetId="14" hidden="1">'15квВв'!$A$1:$CD$24</definedName>
    <definedName name="Z_93BBC662_D3BC_4646_AD99_8445610D8EF3_.wvu.PrintArea" localSheetId="15" hidden="1">'16квВы'!$A$1:$BH$22</definedName>
    <definedName name="Z_93BBC662_D3BC_4646_AD99_8445610D8EF3_.wvu.PrintArea" localSheetId="16" hidden="1">'17квЭт'!$A$1:$BC$21</definedName>
    <definedName name="Z_93BBC662_D3BC_4646_AD99_8445610D8EF3_.wvu.PrintArea" localSheetId="17" hidden="1">'18квКпкз'!$A$1:$AS$22</definedName>
    <definedName name="Z_93BBC662_D3BC_4646_AD99_8445610D8EF3_.wvu.PrintArea" localSheetId="18" hidden="1">'19квРасш'!$A$1:$M$22</definedName>
    <definedName name="Z_93BBC662_D3BC_4646_AD99_8445610D8EF3_.wvu.PrintArea" localSheetId="0" hidden="1">'1Ф'!$A$1:$AC$23</definedName>
    <definedName name="Z_93BBC662_D3BC_4646_AD99_8445610D8EF3_.wvu.PrintArea" localSheetId="1" hidden="1">'2 Осв'!$A$1:$U$23</definedName>
    <definedName name="Z_93BBC662_D3BC_4646_AD99_8445610D8EF3_.wvu.PrintArea" localSheetId="2" hidden="1">'3 ОС'!$A$1:$W$24</definedName>
    <definedName name="Z_93BBC662_D3BC_4646_AD99_8445610D8EF3_.wvu.PrintArea" localSheetId="3" hidden="1">'4 Пп'!$A$1:$X$23</definedName>
    <definedName name="Z_93BBC662_D3BC_4646_AD99_8445610D8EF3_.wvu.PrintArea" localSheetId="4" hidden="1">'5Вв'!$A$1:$AA$23</definedName>
    <definedName name="Z_93BBC662_D3BC_4646_AD99_8445610D8EF3_.wvu.PrintArea" localSheetId="5" hidden="1">'6Вы'!$A$1:$U$22</definedName>
    <definedName name="Z_93BBC662_D3BC_4646_AD99_8445610D8EF3_.wvu.PrintArea" localSheetId="6" hidden="1">'7Кпкз'!$A$1:$AS$22</definedName>
    <definedName name="Z_93BBC662_D3BC_4646_AD99_8445610D8EF3_.wvu.PrintArea" localSheetId="7" hidden="1">'8Расш'!$A$1:$M$22</definedName>
    <definedName name="Z_93BBC662_D3BC_4646_AD99_8445610D8EF3_.wvu.PrintArea" localSheetId="8" hidden="1">'9Фп'!$A$1:$H$459</definedName>
    <definedName name="Z_93BBC662_D3BC_4646_AD99_8445610D8EF3_.wvu.PrintArea" localSheetId="19" hidden="1">всего!$A$1:$H$459</definedName>
    <definedName name="Z_93BBC662_D3BC_4646_AD99_8445610D8EF3_.wvu.PrintArea" localSheetId="20" hidden="1">м!$A$1:$H$459</definedName>
    <definedName name="Z_93BBC662_D3BC_4646_AD99_8445610D8EF3_.wvu.PrintArea" localSheetId="21" hidden="1">мо!$A$1:$H$459</definedName>
    <definedName name="Z_C03386CD_71C7_4F4C_B34C_4C402D26496F_.wvu.PrintArea" localSheetId="9" hidden="1">'10квФ'!$A$1:$T$20</definedName>
    <definedName name="Z_C03386CD_71C7_4F4C_B34C_4C402D26496F_.wvu.PrintArea" localSheetId="10" hidden="1">'11кв истч'!$A$1:$X$22</definedName>
    <definedName name="Z_C03386CD_71C7_4F4C_B34C_4C402D26496F_.wvu.PrintArea" localSheetId="11" hidden="1">'12квОсв'!$A$1:$V$21</definedName>
    <definedName name="Z_C03386CD_71C7_4F4C_B34C_4C402D26496F_.wvu.PrintArea" localSheetId="12" hidden="1">'13квОС'!$A$1:$CA$22</definedName>
    <definedName name="Z_C03386CD_71C7_4F4C_B34C_4C402D26496F_.wvu.PrintArea" localSheetId="13" hidden="1">'14квПп'!$A$1:$AH$24</definedName>
    <definedName name="Z_C03386CD_71C7_4F4C_B34C_4C402D26496F_.wvu.PrintArea" localSheetId="14" hidden="1">'15квВв'!$A$1:$CD$24</definedName>
    <definedName name="Z_C03386CD_71C7_4F4C_B34C_4C402D26496F_.wvu.PrintArea" localSheetId="15" hidden="1">'16квВы'!$A$1:$BH$22</definedName>
    <definedName name="Z_C03386CD_71C7_4F4C_B34C_4C402D26496F_.wvu.PrintArea" localSheetId="16" hidden="1">'17квЭт'!$A$1:$BC$21</definedName>
    <definedName name="Z_C03386CD_71C7_4F4C_B34C_4C402D26496F_.wvu.PrintArea" localSheetId="17" hidden="1">'18квКпкз'!$A$1:$AS$22</definedName>
    <definedName name="Z_C03386CD_71C7_4F4C_B34C_4C402D26496F_.wvu.PrintArea" localSheetId="18" hidden="1">'19квРасш'!$A$1:$M$22</definedName>
    <definedName name="Z_C03386CD_71C7_4F4C_B34C_4C402D26496F_.wvu.PrintArea" localSheetId="0" hidden="1">'1Ф'!$A$1:$AC$23</definedName>
    <definedName name="Z_C03386CD_71C7_4F4C_B34C_4C402D26496F_.wvu.PrintArea" localSheetId="1" hidden="1">'2 Осв'!$A$1:$U$23</definedName>
    <definedName name="Z_C03386CD_71C7_4F4C_B34C_4C402D26496F_.wvu.PrintArea" localSheetId="2" hidden="1">'3 ОС'!$A$1:$W$24</definedName>
    <definedName name="Z_C03386CD_71C7_4F4C_B34C_4C402D26496F_.wvu.PrintArea" localSheetId="3" hidden="1">'4 Пп'!$A$1:$X$23</definedName>
    <definedName name="Z_C03386CD_71C7_4F4C_B34C_4C402D26496F_.wvu.PrintArea" localSheetId="4" hidden="1">'5Вв'!$A$1:$AA$23</definedName>
    <definedName name="Z_C03386CD_71C7_4F4C_B34C_4C402D26496F_.wvu.PrintArea" localSheetId="5" hidden="1">'6Вы'!$A$1:$U$22</definedName>
    <definedName name="Z_C03386CD_71C7_4F4C_B34C_4C402D26496F_.wvu.PrintArea" localSheetId="6" hidden="1">'7Кпкз'!$A$1:$AS$22</definedName>
    <definedName name="Z_C03386CD_71C7_4F4C_B34C_4C402D26496F_.wvu.PrintArea" localSheetId="7" hidden="1">'8Расш'!$A$1:$M$22</definedName>
    <definedName name="Z_C03386CD_71C7_4F4C_B34C_4C402D26496F_.wvu.PrintArea" localSheetId="8" hidden="1">'9Фп'!$A$1:$H$459</definedName>
    <definedName name="Z_C03386CD_71C7_4F4C_B34C_4C402D26496F_.wvu.PrintArea" localSheetId="20" hidden="1">м!$A$1:$H$459</definedName>
    <definedName name="Z_C03386CD_71C7_4F4C_B34C_4C402D26496F_.wvu.PrintArea" localSheetId="21" hidden="1">мо!$A$1:$H$459</definedName>
    <definedName name="Z_D71772CD_F27A_46F6_A9EA_36DB21C3E9B1_.wvu.PrintArea" localSheetId="9" hidden="1">'10квФ'!$A$1:$T$20</definedName>
    <definedName name="Z_D71772CD_F27A_46F6_A9EA_36DB21C3E9B1_.wvu.PrintArea" localSheetId="10" hidden="1">'11кв истч'!$A$1:$X$22</definedName>
    <definedName name="Z_D71772CD_F27A_46F6_A9EA_36DB21C3E9B1_.wvu.PrintArea" localSheetId="11" hidden="1">'12квОсв'!$A$1:$V$21</definedName>
    <definedName name="Z_D71772CD_F27A_46F6_A9EA_36DB21C3E9B1_.wvu.PrintArea" localSheetId="12" hidden="1">'13квОС'!$A$1:$CA$22</definedName>
    <definedName name="Z_D71772CD_F27A_46F6_A9EA_36DB21C3E9B1_.wvu.PrintArea" localSheetId="13" hidden="1">'14квПп'!$A$1:$AH$24</definedName>
    <definedName name="Z_D71772CD_F27A_46F6_A9EA_36DB21C3E9B1_.wvu.PrintArea" localSheetId="14" hidden="1">'15квВв'!$A$1:$CD$24</definedName>
    <definedName name="Z_D71772CD_F27A_46F6_A9EA_36DB21C3E9B1_.wvu.PrintArea" localSheetId="15" hidden="1">'16квВы'!$A$1:$BH$22</definedName>
    <definedName name="Z_D71772CD_F27A_46F6_A9EA_36DB21C3E9B1_.wvu.PrintArea" localSheetId="16" hidden="1">'17квЭт'!$A$1:$BC$21</definedName>
    <definedName name="Z_D71772CD_F27A_46F6_A9EA_36DB21C3E9B1_.wvu.PrintArea" localSheetId="17" hidden="1">'18квКпкз'!$A$1:$AS$22</definedName>
    <definedName name="Z_D71772CD_F27A_46F6_A9EA_36DB21C3E9B1_.wvu.PrintArea" localSheetId="18" hidden="1">'19квРасш'!$A$1:$M$22</definedName>
    <definedName name="Z_D71772CD_F27A_46F6_A9EA_36DB21C3E9B1_.wvu.PrintArea" localSheetId="0" hidden="1">'1Ф'!$A$1:$AC$23</definedName>
    <definedName name="Z_D71772CD_F27A_46F6_A9EA_36DB21C3E9B1_.wvu.PrintArea" localSheetId="1" hidden="1">'2 Осв'!$A$1:$U$23</definedName>
    <definedName name="Z_D71772CD_F27A_46F6_A9EA_36DB21C3E9B1_.wvu.PrintArea" localSheetId="2" hidden="1">'3 ОС'!$A$1:$W$24</definedName>
    <definedName name="Z_D71772CD_F27A_46F6_A9EA_36DB21C3E9B1_.wvu.PrintArea" localSheetId="3" hidden="1">'4 Пп'!$A$1:$X$23</definedName>
    <definedName name="Z_D71772CD_F27A_46F6_A9EA_36DB21C3E9B1_.wvu.PrintArea" localSheetId="4" hidden="1">'5Вв'!$A$1:$AA$23</definedName>
    <definedName name="Z_D71772CD_F27A_46F6_A9EA_36DB21C3E9B1_.wvu.PrintArea" localSheetId="5" hidden="1">'6Вы'!$A$1:$U$22</definedName>
    <definedName name="Z_D71772CD_F27A_46F6_A9EA_36DB21C3E9B1_.wvu.PrintArea" localSheetId="6" hidden="1">'7Кпкз'!$A$1:$AS$22</definedName>
    <definedName name="Z_D71772CD_F27A_46F6_A9EA_36DB21C3E9B1_.wvu.PrintArea" localSheetId="7" hidden="1">'8Расш'!$A$1:$M$22</definedName>
    <definedName name="Z_D71772CD_F27A_46F6_A9EA_36DB21C3E9B1_.wvu.PrintArea" localSheetId="8" hidden="1">'9Фп'!$A$1:$H$459</definedName>
    <definedName name="Z_D71772CD_F27A_46F6_A9EA_36DB21C3E9B1_.wvu.PrintArea" localSheetId="19" hidden="1">всего!$A$1:$H$459</definedName>
    <definedName name="Z_D71772CD_F27A_46F6_A9EA_36DB21C3E9B1_.wvu.PrintArea" localSheetId="20" hidden="1">м!$A$1:$H$459</definedName>
    <definedName name="Z_D71772CD_F27A_46F6_A9EA_36DB21C3E9B1_.wvu.PrintArea" localSheetId="21" hidden="1">мо!$A$1:$H$459</definedName>
    <definedName name="Z_E66A0101_A300_42C1_84AC_621404F04533_.wvu.PrintArea" localSheetId="9" hidden="1">'10квФ'!$A$1:$T$20</definedName>
    <definedName name="Z_E66A0101_A300_42C1_84AC_621404F04533_.wvu.PrintArea" localSheetId="10" hidden="1">'11кв истч'!$A$1:$X$22</definedName>
    <definedName name="Z_E66A0101_A300_42C1_84AC_621404F04533_.wvu.PrintArea" localSheetId="11" hidden="1">'12квОсв'!$A$1:$V$21</definedName>
    <definedName name="Z_E66A0101_A300_42C1_84AC_621404F04533_.wvu.PrintArea" localSheetId="12" hidden="1">'13квОС'!$A$1:$CA$22</definedName>
    <definedName name="Z_E66A0101_A300_42C1_84AC_621404F04533_.wvu.PrintArea" localSheetId="13" hidden="1">'14квПп'!$A$1:$AH$24</definedName>
    <definedName name="Z_E66A0101_A300_42C1_84AC_621404F04533_.wvu.PrintArea" localSheetId="14" hidden="1">'15квВв'!$A$1:$CD$24</definedName>
    <definedName name="Z_E66A0101_A300_42C1_84AC_621404F04533_.wvu.PrintArea" localSheetId="15" hidden="1">'16квВы'!$A$1:$BH$22</definedName>
    <definedName name="Z_E66A0101_A300_42C1_84AC_621404F04533_.wvu.PrintArea" localSheetId="16" hidden="1">'17квЭт'!$A$1:$BC$21</definedName>
    <definedName name="Z_E66A0101_A300_42C1_84AC_621404F04533_.wvu.PrintArea" localSheetId="17" hidden="1">'18квКпкз'!$A$1:$AS$22</definedName>
    <definedName name="Z_E66A0101_A300_42C1_84AC_621404F04533_.wvu.PrintArea" localSheetId="18" hidden="1">'19квРасш'!$A$1:$M$22</definedName>
    <definedName name="Z_E66A0101_A300_42C1_84AC_621404F04533_.wvu.PrintArea" localSheetId="0" hidden="1">'1Ф'!$A$1:$AC$23</definedName>
    <definedName name="Z_E66A0101_A300_42C1_84AC_621404F04533_.wvu.PrintArea" localSheetId="1" hidden="1">'2 Осв'!$A$1:$U$23</definedName>
    <definedName name="Z_E66A0101_A300_42C1_84AC_621404F04533_.wvu.PrintArea" localSheetId="2" hidden="1">'3 ОС'!$A$1:$W$24</definedName>
    <definedName name="Z_E66A0101_A300_42C1_84AC_621404F04533_.wvu.PrintArea" localSheetId="3" hidden="1">'4 Пп'!$A$1:$X$23</definedName>
    <definedName name="Z_E66A0101_A300_42C1_84AC_621404F04533_.wvu.PrintArea" localSheetId="4" hidden="1">'5Вв'!$A$1:$AA$23</definedName>
    <definedName name="Z_E66A0101_A300_42C1_84AC_621404F04533_.wvu.PrintArea" localSheetId="5" hidden="1">'6Вы'!$A$1:$U$22</definedName>
    <definedName name="Z_E66A0101_A300_42C1_84AC_621404F04533_.wvu.PrintArea" localSheetId="6" hidden="1">'7Кпкз'!$A$1:$AS$22</definedName>
    <definedName name="Z_E66A0101_A300_42C1_84AC_621404F04533_.wvu.PrintArea" localSheetId="7" hidden="1">'8Расш'!$A$1:$M$22</definedName>
    <definedName name="Z_E66A0101_A300_42C1_84AC_621404F04533_.wvu.PrintArea" localSheetId="8" hidden="1">'9Фп'!$A$1:$H$459</definedName>
    <definedName name="Z_E66A0101_A300_42C1_84AC_621404F04533_.wvu.PrintArea" localSheetId="19" hidden="1">всего!$A$1:$H$459</definedName>
    <definedName name="Z_E66A0101_A300_42C1_84AC_621404F04533_.wvu.PrintArea" localSheetId="20" hidden="1">м!$A$1:$H$459</definedName>
    <definedName name="Z_E66A0101_A300_42C1_84AC_621404F04533_.wvu.PrintArea" localSheetId="21" hidden="1">мо!$A$1:$H$459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19">всего!$A$1:$H$463</definedName>
    <definedName name="_xlnm.Print_Area" localSheetId="20">м!$A$1:$H$462</definedName>
    <definedName name="_xlnm.Print_Area" localSheetId="21">мо!$A$1:$H$462</definedName>
  </definedNames>
  <calcPr calcId="162913"/>
  <customWorkbookViews>
    <customWorkbookView name="Полиектова Яна Николаевна - Личное представление" guid="{D71772CD-F27A-46F6-A9EA-36DB21C3E9B1}" mergeInterval="0" personalView="1" maximized="1" windowWidth="1791" windowHeight="853" tabRatio="796" activeSheetId="20"/>
    <customWorkbookView name="Цируль Яна Александровна - Личное представление" guid="{93BBC662-D3BC-4646-AD99-8445610D8EF3}" mergeInterval="0" personalView="1" maximized="1" windowWidth="1916" windowHeight="985" tabRatio="796" activeSheetId="21"/>
    <customWorkbookView name="Копьева Светлана Константиновна - Личное представление" guid="{C03386CD-71C7-4F4C-B34C-4C402D26496F}" mergeInterval="0" personalView="1" maximized="1" windowWidth="1916" windowHeight="787" tabRatio="796" activeSheetId="20"/>
    <customWorkbookView name="Воронцова Марина Вадимовна - Личное представление" guid="{E66A0101-A300-42C1-84AC-621404F04533}" mergeInterval="0" personalView="1" maximized="1" windowWidth="1676" windowHeight="815" tabRatio="796" activeSheetId="21"/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83" i="22" l="1"/>
  <c r="E254" i="22"/>
  <c r="E444" i="22" l="1"/>
  <c r="E72" i="22" l="1"/>
  <c r="E56" i="22"/>
  <c r="E55" i="22" s="1"/>
  <c r="E73" i="21"/>
  <c r="E72" i="21"/>
  <c r="E56" i="21"/>
  <c r="E55" i="21" s="1"/>
  <c r="E61" i="21" s="1"/>
  <c r="E38" i="21"/>
  <c r="E73" i="22" l="1"/>
  <c r="E38" i="22"/>
  <c r="E61" i="22"/>
  <c r="E62" i="22"/>
  <c r="E62" i="21"/>
  <c r="E272" i="22" l="1"/>
  <c r="E155" i="22" l="1"/>
  <c r="E155" i="21" l="1"/>
  <c r="E414" i="21" l="1"/>
  <c r="H173" i="22" l="1"/>
  <c r="H174" i="22"/>
  <c r="H175" i="22"/>
  <c r="H177" i="22"/>
  <c r="H178" i="22"/>
  <c r="H179" i="22"/>
  <c r="H180" i="22"/>
  <c r="H181" i="22"/>
  <c r="H182" i="22"/>
  <c r="H183" i="22"/>
  <c r="H184" i="22"/>
  <c r="H185" i="22"/>
  <c r="H186" i="22"/>
  <c r="H187" i="22"/>
  <c r="E211" i="21" l="1"/>
  <c r="E444" i="21" l="1"/>
  <c r="E271" i="20" l="1"/>
  <c r="H188" i="22" l="1"/>
  <c r="F271" i="22" l="1"/>
  <c r="F271" i="20" l="1"/>
  <c r="F32" i="22" l="1"/>
  <c r="F32" i="21" l="1"/>
  <c r="E32" i="20"/>
  <c r="F32" i="20" l="1"/>
  <c r="E156" i="20" l="1"/>
  <c r="F220" i="22" l="1"/>
  <c r="F220" i="21"/>
  <c r="F298" i="21" l="1"/>
  <c r="F292" i="21"/>
  <c r="F294" i="21" l="1"/>
  <c r="F420" i="22" l="1"/>
  <c r="G420" i="22" s="1"/>
  <c r="F420" i="20"/>
  <c r="F420" i="21"/>
  <c r="E220" i="20" l="1"/>
  <c r="F220" i="20" l="1"/>
  <c r="H161" i="22" l="1"/>
  <c r="H251" i="22"/>
  <c r="H252" i="22" s="1"/>
  <c r="H219" i="22"/>
  <c r="H252" i="21" l="1"/>
  <c r="F433" i="22" l="1"/>
  <c r="F434" i="22"/>
  <c r="F435" i="22"/>
  <c r="F436" i="22"/>
  <c r="F437" i="22"/>
  <c r="F438" i="22"/>
  <c r="F439" i="22"/>
  <c r="F440" i="22"/>
  <c r="F441" i="22"/>
  <c r="F442" i="22"/>
  <c r="F451" i="22"/>
  <c r="F450" i="22"/>
  <c r="F449" i="22"/>
  <c r="F448" i="22"/>
  <c r="F447" i="22"/>
  <c r="F446" i="22"/>
  <c r="F445" i="22"/>
  <c r="F430" i="22"/>
  <c r="G414" i="22"/>
  <c r="F414" i="22"/>
  <c r="F367" i="22"/>
  <c r="F345" i="22"/>
  <c r="F344" i="22"/>
  <c r="F340" i="22"/>
  <c r="F245" i="22"/>
  <c r="F241" i="22"/>
  <c r="F238" i="22"/>
  <c r="F233" i="22"/>
  <c r="F232" i="22"/>
  <c r="F231" i="22"/>
  <c r="F230" i="22"/>
  <c r="F229" i="22"/>
  <c r="F228" i="22"/>
  <c r="F221" i="22"/>
  <c r="F219" i="22"/>
  <c r="F218" i="22"/>
  <c r="F217" i="22"/>
  <c r="F216" i="22"/>
  <c r="F215" i="22"/>
  <c r="F214" i="22"/>
  <c r="F213" i="22"/>
  <c r="F212" i="22"/>
  <c r="F209" i="22"/>
  <c r="F208" i="22"/>
  <c r="F207" i="22"/>
  <c r="F206" i="22"/>
  <c r="F205" i="22"/>
  <c r="F183" i="22"/>
  <c r="F182" i="22"/>
  <c r="F181" i="22"/>
  <c r="F156" i="22"/>
  <c r="F79" i="22"/>
  <c r="F66" i="22"/>
  <c r="F65" i="22"/>
  <c r="F59" i="22"/>
  <c r="G219" i="22" l="1"/>
  <c r="G215" i="22"/>
  <c r="G213" i="22"/>
  <c r="G212" i="22"/>
  <c r="G340" i="22"/>
  <c r="G344" i="22"/>
  <c r="G345" i="22"/>
  <c r="G367" i="22"/>
  <c r="G238" i="22"/>
  <c r="G446" i="22"/>
  <c r="G221" i="22"/>
  <c r="F451" i="21"/>
  <c r="F450" i="21"/>
  <c r="F449" i="21"/>
  <c r="F448" i="21"/>
  <c r="F447" i="21"/>
  <c r="F446" i="21"/>
  <c r="F445" i="21"/>
  <c r="F432" i="21"/>
  <c r="F431" i="21"/>
  <c r="F430" i="21"/>
  <c r="F367" i="21"/>
  <c r="F345" i="21"/>
  <c r="F344" i="21"/>
  <c r="F340" i="21"/>
  <c r="F245" i="21"/>
  <c r="F241" i="21"/>
  <c r="F238" i="21"/>
  <c r="F233" i="21"/>
  <c r="F232" i="21"/>
  <c r="F231" i="21"/>
  <c r="F230" i="21"/>
  <c r="F229" i="21"/>
  <c r="F228" i="21"/>
  <c r="F226" i="21"/>
  <c r="F221" i="21"/>
  <c r="F219" i="21"/>
  <c r="F218" i="21"/>
  <c r="F217" i="21"/>
  <c r="F216" i="21"/>
  <c r="F215" i="21"/>
  <c r="F214" i="21"/>
  <c r="F213" i="21"/>
  <c r="F212" i="21"/>
  <c r="F209" i="21"/>
  <c r="F208" i="21"/>
  <c r="F207" i="21"/>
  <c r="F206" i="21"/>
  <c r="F205" i="21"/>
  <c r="F183" i="21"/>
  <c r="F182" i="21"/>
  <c r="F181" i="21"/>
  <c r="F156" i="21"/>
  <c r="F79" i="21"/>
  <c r="F66" i="21"/>
  <c r="F65" i="21"/>
  <c r="F59" i="21"/>
  <c r="F205" i="20"/>
  <c r="F206" i="20"/>
  <c r="F207" i="20"/>
  <c r="F208" i="20"/>
  <c r="F183" i="20"/>
  <c r="F182" i="20"/>
  <c r="F181" i="20"/>
  <c r="F156" i="20"/>
  <c r="G445" i="21" l="1"/>
  <c r="G219" i="21"/>
  <c r="G214" i="21"/>
  <c r="G215" i="21"/>
  <c r="G218" i="21"/>
  <c r="G213" i="21"/>
  <c r="G212" i="21"/>
  <c r="G345" i="21"/>
  <c r="G340" i="21"/>
  <c r="G344" i="21"/>
  <c r="G367" i="21"/>
  <c r="G446" i="21"/>
  <c r="G221" i="21"/>
  <c r="F37" i="22" l="1"/>
  <c r="F31" i="22"/>
  <c r="F349" i="22"/>
  <c r="F349" i="21"/>
  <c r="G37" i="22" l="1"/>
  <c r="G31" i="22"/>
  <c r="G349" i="22"/>
  <c r="G349" i="21"/>
  <c r="F31" i="21" l="1"/>
  <c r="F37" i="21"/>
  <c r="G37" i="21" l="1"/>
  <c r="G31" i="21"/>
  <c r="F444" i="22" l="1"/>
  <c r="F444" i="21"/>
  <c r="E451" i="20"/>
  <c r="E450" i="20"/>
  <c r="E449" i="20"/>
  <c r="E448" i="20"/>
  <c r="E447" i="20"/>
  <c r="E446" i="20"/>
  <c r="E445" i="20"/>
  <c r="G444" i="22" l="1"/>
  <c r="G444" i="21"/>
  <c r="F448" i="20"/>
  <c r="F445" i="20"/>
  <c r="F449" i="20"/>
  <c r="F446" i="20"/>
  <c r="F450" i="20"/>
  <c r="F447" i="20"/>
  <c r="F451" i="20"/>
  <c r="E444" i="20"/>
  <c r="G445" i="20" l="1"/>
  <c r="F444" i="20"/>
  <c r="G446" i="20"/>
  <c r="G444" i="20" l="1"/>
  <c r="E345" i="20" l="1"/>
  <c r="E367" i="20"/>
  <c r="E349" i="20"/>
  <c r="E344" i="20"/>
  <c r="E340" i="20"/>
  <c r="E414" i="20"/>
  <c r="E414" i="22"/>
  <c r="F414" i="21"/>
  <c r="F414" i="20" l="1"/>
  <c r="F349" i="20"/>
  <c r="F345" i="20"/>
  <c r="F340" i="20"/>
  <c r="F344" i="20"/>
  <c r="F367" i="20"/>
  <c r="G344" i="20" l="1"/>
  <c r="G345" i="20"/>
  <c r="G349" i="20"/>
  <c r="G340" i="20"/>
  <c r="G367" i="20"/>
  <c r="E211" i="22" l="1"/>
  <c r="F211" i="22" l="1"/>
  <c r="G211" i="22" s="1"/>
  <c r="E430" i="20"/>
  <c r="E433" i="20"/>
  <c r="E434" i="20"/>
  <c r="E435" i="20"/>
  <c r="E436" i="20"/>
  <c r="E437" i="20"/>
  <c r="E438" i="20"/>
  <c r="E439" i="20"/>
  <c r="E440" i="20"/>
  <c r="E441" i="20"/>
  <c r="E442" i="20"/>
  <c r="F430" i="20" l="1"/>
  <c r="F211" i="21"/>
  <c r="F439" i="20"/>
  <c r="F435" i="20"/>
  <c r="F442" i="20"/>
  <c r="F434" i="20"/>
  <c r="F437" i="20"/>
  <c r="F433" i="20"/>
  <c r="F438" i="20"/>
  <c r="F441" i="20"/>
  <c r="F440" i="20"/>
  <c r="F436" i="20"/>
  <c r="E37" i="20"/>
  <c r="E31" i="20"/>
  <c r="G211" i="21" l="1"/>
  <c r="F37" i="20"/>
  <c r="F31" i="20"/>
  <c r="G37" i="20" l="1"/>
  <c r="G31" i="20"/>
  <c r="E209" i="20"/>
  <c r="E211" i="20"/>
  <c r="E212" i="20"/>
  <c r="E213" i="20"/>
  <c r="E214" i="20"/>
  <c r="E215" i="20"/>
  <c r="E216" i="20"/>
  <c r="E217" i="20"/>
  <c r="E218" i="20"/>
  <c r="E219" i="20"/>
  <c r="E221" i="20"/>
  <c r="E228" i="20"/>
  <c r="E229" i="20"/>
  <c r="E230" i="20"/>
  <c r="E231" i="20"/>
  <c r="E232" i="20"/>
  <c r="E233" i="20"/>
  <c r="E238" i="20"/>
  <c r="E241" i="20"/>
  <c r="E245" i="20"/>
  <c r="F217" i="20" l="1"/>
  <c r="F216" i="20"/>
  <c r="F245" i="20"/>
  <c r="F233" i="20"/>
  <c r="F229" i="20"/>
  <c r="F221" i="20"/>
  <c r="F212" i="20"/>
  <c r="F241" i="20"/>
  <c r="F232" i="20"/>
  <c r="F228" i="20"/>
  <c r="F219" i="20"/>
  <c r="F215" i="20"/>
  <c r="F211" i="20"/>
  <c r="F238" i="20"/>
  <c r="F231" i="20"/>
  <c r="F218" i="20"/>
  <c r="F214" i="20"/>
  <c r="F209" i="20"/>
  <c r="F230" i="20"/>
  <c r="F213" i="20"/>
  <c r="E79" i="20"/>
  <c r="F66" i="20"/>
  <c r="F65" i="20"/>
  <c r="F59" i="20"/>
  <c r="G219" i="20" l="1"/>
  <c r="G238" i="20"/>
  <c r="G215" i="20"/>
  <c r="G212" i="20"/>
  <c r="G218" i="20"/>
  <c r="G221" i="20"/>
  <c r="G213" i="20"/>
  <c r="G214" i="20"/>
  <c r="G211" i="20"/>
  <c r="F79" i="20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78" i="22" l="1"/>
  <c r="G78" i="22" l="1"/>
  <c r="F78" i="21"/>
  <c r="E78" i="20"/>
  <c r="G78" i="21" l="1"/>
  <c r="F78" i="20"/>
  <c r="G78" i="20" l="1"/>
  <c r="F60" i="22"/>
  <c r="G60" i="22" l="1"/>
  <c r="F54" i="22"/>
  <c r="G54" i="22" l="1"/>
  <c r="F60" i="21"/>
  <c r="E60" i="20"/>
  <c r="G60" i="21" l="1"/>
  <c r="F60" i="20"/>
  <c r="G60" i="20" l="1"/>
  <c r="F68" i="22"/>
  <c r="G68" i="22" l="1"/>
  <c r="F53" i="22" l="1"/>
  <c r="G53" i="22" l="1"/>
  <c r="F74" i="22"/>
  <c r="F74" i="21"/>
  <c r="E74" i="20"/>
  <c r="G74" i="22" l="1"/>
  <c r="G74" i="21"/>
  <c r="F74" i="20"/>
  <c r="G74" i="20" l="1"/>
  <c r="F80" i="22"/>
  <c r="F80" i="21"/>
  <c r="E80" i="20"/>
  <c r="G80" i="22" l="1"/>
  <c r="G80" i="21"/>
  <c r="F80" i="20"/>
  <c r="G80" i="20" l="1"/>
  <c r="F161" i="22" l="1"/>
  <c r="G161" i="22" l="1"/>
  <c r="F161" i="21"/>
  <c r="E161" i="20"/>
  <c r="F251" i="21"/>
  <c r="F162" i="21"/>
  <c r="G161" i="21" l="1"/>
  <c r="G162" i="21"/>
  <c r="G251" i="21"/>
  <c r="F161" i="20"/>
  <c r="G161" i="20" l="1"/>
  <c r="F398" i="22"/>
  <c r="F398" i="21" l="1"/>
  <c r="E398" i="20"/>
  <c r="F398" i="20" l="1"/>
  <c r="F75" i="21" l="1"/>
  <c r="G75" i="21" l="1"/>
  <c r="F75" i="22" l="1"/>
  <c r="E75" i="20"/>
  <c r="G75" i="22" l="1"/>
  <c r="F75" i="20"/>
  <c r="G75" i="20" l="1"/>
  <c r="F162" i="22" l="1"/>
  <c r="E162" i="20"/>
  <c r="G162" i="22" l="1"/>
  <c r="F162" i="20"/>
  <c r="G162" i="20" l="1"/>
  <c r="F251" i="22" l="1"/>
  <c r="E251" i="20"/>
  <c r="G251" i="22" l="1"/>
  <c r="F251" i="20"/>
  <c r="G251" i="20" l="1"/>
  <c r="F73" i="22" l="1"/>
  <c r="G73" i="22" l="1"/>
  <c r="F76" i="22"/>
  <c r="G76" i="22" l="1"/>
  <c r="F223" i="21" l="1"/>
  <c r="E223" i="20"/>
  <c r="F223" i="20" l="1"/>
  <c r="F223" i="22"/>
  <c r="F302" i="21" l="1"/>
  <c r="F288" i="21" l="1"/>
  <c r="F266" i="21" l="1"/>
  <c r="F270" i="21" l="1"/>
  <c r="F300" i="21" l="1"/>
  <c r="F304" i="21" l="1"/>
  <c r="F282" i="21" l="1"/>
  <c r="E302" i="20" l="1"/>
  <c r="F302" i="20" s="1"/>
  <c r="F302" i="22"/>
  <c r="E294" i="20" l="1"/>
  <c r="F294" i="20" s="1"/>
  <c r="F294" i="22"/>
  <c r="E288" i="20"/>
  <c r="F288" i="22"/>
  <c r="F288" i="20" l="1"/>
  <c r="E300" i="20"/>
  <c r="F300" i="20" s="1"/>
  <c r="F300" i="22"/>
  <c r="E292" i="20" l="1"/>
  <c r="F292" i="22"/>
  <c r="F292" i="20" l="1"/>
  <c r="E266" i="20"/>
  <c r="F266" i="20" s="1"/>
  <c r="F266" i="22"/>
  <c r="E270" i="20" l="1"/>
  <c r="F270" i="20" s="1"/>
  <c r="F270" i="22"/>
  <c r="E272" i="20" l="1"/>
  <c r="F272" i="20" s="1"/>
  <c r="F272" i="22"/>
  <c r="E282" i="20" l="1"/>
  <c r="F282" i="22"/>
  <c r="F282" i="20" l="1"/>
  <c r="F296" i="22" l="1"/>
  <c r="E296" i="20"/>
  <c r="F296" i="20" s="1"/>
  <c r="F304" i="22" l="1"/>
  <c r="F298" i="22"/>
  <c r="E298" i="20"/>
  <c r="F298" i="20" l="1"/>
  <c r="E304" i="20"/>
  <c r="F304" i="20" l="1"/>
  <c r="F47" i="22" l="1"/>
  <c r="E90" i="22"/>
  <c r="E47" i="20"/>
  <c r="F90" i="22" l="1"/>
  <c r="E90" i="20"/>
  <c r="F47" i="20"/>
  <c r="F90" i="20" l="1"/>
  <c r="F63" i="22" l="1"/>
  <c r="G63" i="22" s="1"/>
  <c r="F71" i="22"/>
  <c r="G71" i="22" s="1"/>
  <c r="F58" i="22"/>
  <c r="E58" i="20"/>
  <c r="F57" i="22"/>
  <c r="G57" i="22" s="1"/>
  <c r="F64" i="22"/>
  <c r="G64" i="22" s="1"/>
  <c r="F56" i="22" l="1"/>
  <c r="G56" i="22" s="1"/>
  <c r="F67" i="22"/>
  <c r="G67" i="22" s="1"/>
  <c r="F69" i="22"/>
  <c r="G69" i="22" s="1"/>
  <c r="F58" i="20"/>
  <c r="F62" i="22" l="1"/>
  <c r="G62" i="22" s="1"/>
  <c r="F55" i="22"/>
  <c r="G55" i="22" s="1"/>
  <c r="F61" i="22" l="1"/>
  <c r="G61" i="22" s="1"/>
  <c r="E95" i="22" l="1"/>
  <c r="F52" i="22"/>
  <c r="G52" i="22" s="1"/>
  <c r="F95" i="22" l="1"/>
  <c r="G95" i="22" s="1"/>
  <c r="F70" i="22" l="1"/>
  <c r="G70" i="22" s="1"/>
  <c r="F72" i="22" l="1"/>
  <c r="G72" i="22" s="1"/>
  <c r="E89" i="22" l="1"/>
  <c r="F46" i="22"/>
  <c r="G46" i="22" s="1"/>
  <c r="F89" i="22" l="1"/>
  <c r="G89" i="22" s="1"/>
  <c r="F44" i="22" l="1"/>
  <c r="G44" i="22" s="1"/>
  <c r="F38" i="22" l="1"/>
  <c r="G38" i="22" s="1"/>
  <c r="F155" i="21" l="1"/>
  <c r="F188" i="22" l="1"/>
  <c r="E188" i="20"/>
  <c r="F188" i="20" l="1"/>
  <c r="F428" i="22" l="1"/>
  <c r="G428" i="22" l="1"/>
  <c r="F428" i="21"/>
  <c r="E428" i="20"/>
  <c r="G428" i="21" l="1"/>
  <c r="F428" i="20"/>
  <c r="G428" i="20" l="1"/>
  <c r="F413" i="21"/>
  <c r="E413" i="20" l="1"/>
  <c r="F413" i="22"/>
  <c r="F413" i="20" l="1"/>
  <c r="F382" i="22" l="1"/>
  <c r="F382" i="21" l="1"/>
  <c r="G382" i="21" s="1"/>
  <c r="E382" i="20"/>
  <c r="G382" i="22"/>
  <c r="F382" i="20" l="1"/>
  <c r="G382" i="20" s="1"/>
  <c r="F291" i="21" l="1"/>
  <c r="G291" i="21" s="1"/>
  <c r="F269" i="22"/>
  <c r="G269" i="22" s="1"/>
  <c r="F293" i="22"/>
  <c r="G293" i="22" s="1"/>
  <c r="E293" i="20" l="1"/>
  <c r="F293" i="21"/>
  <c r="G293" i="21" s="1"/>
  <c r="F295" i="21"/>
  <c r="F295" i="22"/>
  <c r="F297" i="22"/>
  <c r="G297" i="22" s="1"/>
  <c r="F301" i="22"/>
  <c r="G301" i="22" s="1"/>
  <c r="E287" i="22" l="1"/>
  <c r="F287" i="22" s="1"/>
  <c r="G287" i="22" s="1"/>
  <c r="F286" i="22"/>
  <c r="F293" i="20"/>
  <c r="G293" i="20" s="1"/>
  <c r="F265" i="22"/>
  <c r="G265" i="22" s="1"/>
  <c r="E269" i="20"/>
  <c r="F269" i="21"/>
  <c r="G269" i="21" s="1"/>
  <c r="F299" i="22"/>
  <c r="G299" i="22" s="1"/>
  <c r="E287" i="21"/>
  <c r="F286" i="21"/>
  <c r="G286" i="21" s="1"/>
  <c r="E286" i="20"/>
  <c r="E295" i="20"/>
  <c r="F286" i="20" l="1"/>
  <c r="G286" i="20" s="1"/>
  <c r="E301" i="20"/>
  <c r="F301" i="21"/>
  <c r="G301" i="21" s="1"/>
  <c r="F295" i="20"/>
  <c r="E287" i="20"/>
  <c r="F287" i="21"/>
  <c r="G287" i="21" s="1"/>
  <c r="F269" i="20"/>
  <c r="G269" i="20" s="1"/>
  <c r="G286" i="22"/>
  <c r="F287" i="20" l="1"/>
  <c r="G287" i="20" s="1"/>
  <c r="F301" i="20"/>
  <c r="G301" i="20" s="1"/>
  <c r="E291" i="20" l="1"/>
  <c r="F291" i="22"/>
  <c r="G291" i="22" s="1"/>
  <c r="F291" i="20" l="1"/>
  <c r="G291" i="20" s="1"/>
  <c r="F427" i="22" l="1"/>
  <c r="G427" i="22" s="1"/>
  <c r="F63" i="21" l="1"/>
  <c r="G63" i="21" s="1"/>
  <c r="E63" i="20"/>
  <c r="F64" i="21"/>
  <c r="G64" i="21" s="1"/>
  <c r="E64" i="20"/>
  <c r="E54" i="20"/>
  <c r="F54" i="21"/>
  <c r="G54" i="21" s="1"/>
  <c r="F71" i="21" l="1"/>
  <c r="G71" i="21" s="1"/>
  <c r="E71" i="20"/>
  <c r="F54" i="20"/>
  <c r="G54" i="20" s="1"/>
  <c r="F63" i="20"/>
  <c r="G63" i="20" s="1"/>
  <c r="F57" i="21"/>
  <c r="G57" i="21" s="1"/>
  <c r="E57" i="20"/>
  <c r="F64" i="20"/>
  <c r="G64" i="20" s="1"/>
  <c r="F67" i="21" l="1"/>
  <c r="G67" i="21" s="1"/>
  <c r="E67" i="20"/>
  <c r="F70" i="21"/>
  <c r="G70" i="21" s="1"/>
  <c r="E70" i="20"/>
  <c r="F56" i="21"/>
  <c r="G56" i="21" s="1"/>
  <c r="E56" i="20"/>
  <c r="F57" i="20"/>
  <c r="G57" i="20" s="1"/>
  <c r="F71" i="20"/>
  <c r="G71" i="20" s="1"/>
  <c r="F46" i="21" l="1"/>
  <c r="G46" i="21" s="1"/>
  <c r="E89" i="21"/>
  <c r="F89" i="21" s="1"/>
  <c r="G89" i="21" s="1"/>
  <c r="E46" i="20"/>
  <c r="F70" i="20"/>
  <c r="G70" i="20" s="1"/>
  <c r="F67" i="20"/>
  <c r="G67" i="20" s="1"/>
  <c r="F52" i="21"/>
  <c r="G52" i="21" s="1"/>
  <c r="E95" i="21"/>
  <c r="F95" i="21" s="1"/>
  <c r="G95" i="21" s="1"/>
  <c r="E52" i="20"/>
  <c r="F56" i="20"/>
  <c r="G56" i="20" s="1"/>
  <c r="F72" i="21"/>
  <c r="G72" i="21" s="1"/>
  <c r="E72" i="20"/>
  <c r="E53" i="20"/>
  <c r="F53" i="21"/>
  <c r="G53" i="21" s="1"/>
  <c r="F55" i="21"/>
  <c r="G55" i="21" s="1"/>
  <c r="E55" i="20"/>
  <c r="F62" i="21"/>
  <c r="G62" i="21" s="1"/>
  <c r="E62" i="20"/>
  <c r="F53" i="20" l="1"/>
  <c r="G53" i="20" s="1"/>
  <c r="F62" i="20"/>
  <c r="G62" i="20" s="1"/>
  <c r="F61" i="21"/>
  <c r="G61" i="21" s="1"/>
  <c r="E61" i="20"/>
  <c r="E89" i="20"/>
  <c r="F46" i="20"/>
  <c r="G46" i="20" s="1"/>
  <c r="F68" i="21"/>
  <c r="G68" i="21" s="1"/>
  <c r="E68" i="20"/>
  <c r="F72" i="20"/>
  <c r="G72" i="20" s="1"/>
  <c r="E95" i="20"/>
  <c r="F52" i="20"/>
  <c r="G52" i="20" s="1"/>
  <c r="F55" i="20"/>
  <c r="G55" i="20" s="1"/>
  <c r="F89" i="20" l="1"/>
  <c r="G89" i="20" s="1"/>
  <c r="F68" i="20"/>
  <c r="G68" i="20" s="1"/>
  <c r="F95" i="20"/>
  <c r="G95" i="20" s="1"/>
  <c r="F61" i="20"/>
  <c r="G61" i="20" s="1"/>
  <c r="F69" i="21" l="1"/>
  <c r="G69" i="21" s="1"/>
  <c r="E69" i="20"/>
  <c r="F44" i="21"/>
  <c r="G44" i="21" s="1"/>
  <c r="E44" i="20"/>
  <c r="F38" i="21" l="1"/>
  <c r="G38" i="21" s="1"/>
  <c r="E38" i="20"/>
  <c r="F44" i="20"/>
  <c r="G44" i="20" s="1"/>
  <c r="F69" i="20"/>
  <c r="G69" i="20" s="1"/>
  <c r="F76" i="21" l="1"/>
  <c r="G76" i="21" s="1"/>
  <c r="E76" i="20"/>
  <c r="F73" i="21"/>
  <c r="G73" i="21" s="1"/>
  <c r="E73" i="20"/>
  <c r="F38" i="20"/>
  <c r="G38" i="20" s="1"/>
  <c r="F76" i="20" l="1"/>
  <c r="G76" i="20" s="1"/>
  <c r="F73" i="20"/>
  <c r="G73" i="20" s="1"/>
  <c r="E23" i="21" l="1"/>
  <c r="F29" i="21"/>
  <c r="G29" i="21" s="1"/>
  <c r="E350" i="21"/>
  <c r="F350" i="21" s="1"/>
  <c r="G350" i="21" s="1"/>
  <c r="E87" i="21"/>
  <c r="F87" i="21" s="1"/>
  <c r="G87" i="21" s="1"/>
  <c r="F23" i="21" l="1"/>
  <c r="G23" i="21" s="1"/>
  <c r="E81" i="21"/>
  <c r="F81" i="21" l="1"/>
  <c r="G81" i="21" s="1"/>
  <c r="E265" i="20" l="1"/>
  <c r="F265" i="21"/>
  <c r="G265" i="21" s="1"/>
  <c r="F265" i="20" l="1"/>
  <c r="G265" i="20" s="1"/>
  <c r="F157" i="21" l="1"/>
  <c r="G157" i="21" s="1"/>
  <c r="F175" i="21" l="1"/>
  <c r="G175" i="21" s="1"/>
  <c r="F192" i="21"/>
  <c r="G192" i="21" s="1"/>
  <c r="F99" i="21" l="1"/>
  <c r="G99" i="21" s="1"/>
  <c r="F297" i="21"/>
  <c r="G297" i="21" s="1"/>
  <c r="E297" i="20"/>
  <c r="F118" i="22" l="1"/>
  <c r="E118" i="20"/>
  <c r="F297" i="20"/>
  <c r="G297" i="20" s="1"/>
  <c r="E148" i="22"/>
  <c r="F118" i="20" l="1"/>
  <c r="F133" i="22"/>
  <c r="E133" i="20"/>
  <c r="F148" i="22"/>
  <c r="E148" i="20"/>
  <c r="F133" i="20" l="1"/>
  <c r="F148" i="20"/>
  <c r="F98" i="21" l="1"/>
  <c r="E98" i="20"/>
  <c r="F98" i="20" l="1"/>
  <c r="F98" i="22"/>
  <c r="F240" i="21" l="1"/>
  <c r="G240" i="21" s="1"/>
  <c r="F240" i="22" l="1"/>
  <c r="G240" i="22" s="1"/>
  <c r="E240" i="20"/>
  <c r="F240" i="20" l="1"/>
  <c r="G240" i="20" s="1"/>
  <c r="F236" i="21" l="1"/>
  <c r="G236" i="21" s="1"/>
  <c r="E235" i="21"/>
  <c r="E236" i="20"/>
  <c r="F236" i="20" l="1"/>
  <c r="G236" i="20" s="1"/>
  <c r="F236" i="22"/>
  <c r="G236" i="22" s="1"/>
  <c r="E235" i="22"/>
  <c r="F235" i="22" s="1"/>
  <c r="G235" i="22" s="1"/>
  <c r="F235" i="21"/>
  <c r="G235" i="21" s="1"/>
  <c r="E235" i="20" l="1"/>
  <c r="F235" i="20" l="1"/>
  <c r="G235" i="20" s="1"/>
  <c r="E247" i="21" l="1"/>
  <c r="F224" i="21"/>
  <c r="G224" i="21" s="1"/>
  <c r="E239" i="21"/>
  <c r="E224" i="20"/>
  <c r="F224" i="20" l="1"/>
  <c r="G224" i="20" s="1"/>
  <c r="E239" i="22"/>
  <c r="F224" i="22"/>
  <c r="G224" i="22" s="1"/>
  <c r="E247" i="22"/>
  <c r="F247" i="22" s="1"/>
  <c r="G247" i="22" s="1"/>
  <c r="E227" i="21"/>
  <c r="F239" i="21"/>
  <c r="G239" i="21" s="1"/>
  <c r="E237" i="21"/>
  <c r="F247" i="21"/>
  <c r="G247" i="21" s="1"/>
  <c r="E247" i="20" l="1"/>
  <c r="F247" i="20"/>
  <c r="G247" i="20" s="1"/>
  <c r="E225" i="21"/>
  <c r="F225" i="21" s="1"/>
  <c r="F227" i="21"/>
  <c r="G227" i="21" s="1"/>
  <c r="E237" i="22"/>
  <c r="F237" i="22" s="1"/>
  <c r="E227" i="22"/>
  <c r="F227" i="22" s="1"/>
  <c r="G227" i="22" s="1"/>
  <c r="F239" i="22"/>
  <c r="G239" i="22" s="1"/>
  <c r="F237" i="21"/>
  <c r="E239" i="20"/>
  <c r="F239" i="20" l="1"/>
  <c r="G239" i="20" s="1"/>
  <c r="E237" i="20"/>
  <c r="E227" i="20"/>
  <c r="F227" i="20" l="1"/>
  <c r="G227" i="20" s="1"/>
  <c r="F237" i="20"/>
  <c r="G237" i="20" s="1"/>
  <c r="F101" i="21" l="1"/>
  <c r="G101" i="21" s="1"/>
  <c r="F100" i="21" l="1"/>
  <c r="G100" i="21" s="1"/>
  <c r="F101" i="22"/>
  <c r="E101" i="20"/>
  <c r="F100" i="22" l="1"/>
  <c r="G100" i="22" s="1"/>
  <c r="F101" i="20"/>
  <c r="G101" i="20" s="1"/>
  <c r="E100" i="20"/>
  <c r="F100" i="20" l="1"/>
  <c r="G100" i="20" s="1"/>
  <c r="E102" i="21" l="1"/>
  <c r="F102" i="21" s="1"/>
  <c r="G102" i="21" s="1"/>
  <c r="F97" i="21"/>
  <c r="G97" i="21" s="1"/>
  <c r="F104" i="21" l="1"/>
  <c r="G104" i="21" s="1"/>
  <c r="E104" i="20"/>
  <c r="F104" i="20" l="1"/>
  <c r="G104" i="20" s="1"/>
  <c r="F104" i="22"/>
  <c r="G104" i="22" s="1"/>
  <c r="F107" i="21" l="1"/>
  <c r="E107" i="20"/>
  <c r="F107" i="20" l="1"/>
  <c r="F106" i="21"/>
  <c r="G106" i="21" s="1"/>
  <c r="F107" i="22"/>
  <c r="F106" i="22" l="1"/>
  <c r="E106" i="20"/>
  <c r="F106" i="20" l="1"/>
  <c r="G106" i="20" s="1"/>
  <c r="F97" i="22" l="1"/>
  <c r="G97" i="22" s="1"/>
  <c r="E102" i="22"/>
  <c r="E97" i="20"/>
  <c r="F99" i="22"/>
  <c r="G99" i="22" s="1"/>
  <c r="E99" i="20"/>
  <c r="F99" i="20" l="1"/>
  <c r="G99" i="20" s="1"/>
  <c r="E102" i="20"/>
  <c r="F97" i="20"/>
  <c r="G97" i="20" s="1"/>
  <c r="F102" i="22"/>
  <c r="G102" i="22" s="1"/>
  <c r="F102" i="20" l="1"/>
  <c r="G102" i="20" s="1"/>
  <c r="F192" i="22" l="1"/>
  <c r="G192" i="22" s="1"/>
  <c r="E192" i="20"/>
  <c r="F192" i="20" l="1"/>
  <c r="G192" i="20" s="1"/>
  <c r="E173" i="20" l="1"/>
  <c r="E311" i="21"/>
  <c r="F311" i="21" s="1"/>
  <c r="G311" i="21" s="1"/>
  <c r="F173" i="21"/>
  <c r="G173" i="21" s="1"/>
  <c r="F173" i="22"/>
  <c r="G173" i="22" s="1"/>
  <c r="F175" i="22"/>
  <c r="G175" i="22" s="1"/>
  <c r="E175" i="20"/>
  <c r="F175" i="20" l="1"/>
  <c r="G175" i="20" s="1"/>
  <c r="F173" i="20"/>
  <c r="G173" i="20" s="1"/>
  <c r="F311" i="20"/>
  <c r="G311" i="20" s="1"/>
  <c r="F204" i="22" l="1"/>
  <c r="G204" i="22" s="1"/>
  <c r="F234" i="22"/>
  <c r="G234" i="22" s="1"/>
  <c r="E248" i="22"/>
  <c r="F248" i="22" s="1"/>
  <c r="G248" i="22" s="1"/>
  <c r="E222" i="22"/>
  <c r="E176" i="20"/>
  <c r="F176" i="22"/>
  <c r="F204" i="21"/>
  <c r="G204" i="21" s="1"/>
  <c r="E203" i="21"/>
  <c r="F234" i="21"/>
  <c r="G234" i="21" s="1"/>
  <c r="E248" i="21"/>
  <c r="E234" i="20"/>
  <c r="E222" i="21"/>
  <c r="E204" i="20" l="1"/>
  <c r="F204" i="20" s="1"/>
  <c r="G204" i="20" s="1"/>
  <c r="E203" i="22"/>
  <c r="F203" i="22" s="1"/>
  <c r="G203" i="22" s="1"/>
  <c r="F176" i="20"/>
  <c r="F222" i="22"/>
  <c r="G222" i="22" s="1"/>
  <c r="E246" i="22"/>
  <c r="F246" i="22" s="1"/>
  <c r="G246" i="22" s="1"/>
  <c r="F203" i="21"/>
  <c r="G203" i="21" s="1"/>
  <c r="E203" i="20"/>
  <c r="F222" i="21"/>
  <c r="G222" i="21" s="1"/>
  <c r="E222" i="20"/>
  <c r="E246" i="21"/>
  <c r="F234" i="20"/>
  <c r="G234" i="20" s="1"/>
  <c r="F248" i="21"/>
  <c r="G248" i="21" s="1"/>
  <c r="E248" i="20"/>
  <c r="F203" i="20" l="1"/>
  <c r="G203" i="20" s="1"/>
  <c r="F184" i="21"/>
  <c r="G184" i="21" s="1"/>
  <c r="E167" i="21"/>
  <c r="F248" i="20"/>
  <c r="G248" i="20" s="1"/>
  <c r="F246" i="21"/>
  <c r="G246" i="21" s="1"/>
  <c r="E246" i="20"/>
  <c r="F222" i="20"/>
  <c r="G222" i="20" s="1"/>
  <c r="E184" i="20"/>
  <c r="F184" i="20" l="1"/>
  <c r="G184" i="20" s="1"/>
  <c r="F184" i="22"/>
  <c r="G184" i="22" s="1"/>
  <c r="E167" i="22"/>
  <c r="F167" i="21"/>
  <c r="G167" i="21" s="1"/>
  <c r="E305" i="21"/>
  <c r="F305" i="21" s="1"/>
  <c r="G305" i="21" s="1"/>
  <c r="F246" i="20"/>
  <c r="G246" i="20" s="1"/>
  <c r="F167" i="22" l="1"/>
  <c r="G167" i="22" s="1"/>
  <c r="E167" i="20"/>
  <c r="F167" i="20" l="1"/>
  <c r="G167" i="20" s="1"/>
  <c r="F105" i="22" l="1"/>
  <c r="G105" i="22" s="1"/>
  <c r="E96" i="22"/>
  <c r="E108" i="22"/>
  <c r="F103" i="22"/>
  <c r="G103" i="22" s="1"/>
  <c r="F201" i="21"/>
  <c r="G201" i="21" s="1"/>
  <c r="F105" i="21"/>
  <c r="G105" i="21" s="1"/>
  <c r="E105" i="20"/>
  <c r="E103" i="20"/>
  <c r="E96" i="21"/>
  <c r="E108" i="21"/>
  <c r="F108" i="21" s="1"/>
  <c r="G108" i="21" s="1"/>
  <c r="F103" i="21"/>
  <c r="G103" i="21" s="1"/>
  <c r="F201" i="22" l="1"/>
  <c r="G201" i="22" s="1"/>
  <c r="E163" i="20"/>
  <c r="F163" i="21"/>
  <c r="G163" i="21" s="1"/>
  <c r="F96" i="21"/>
  <c r="G96" i="21" s="1"/>
  <c r="E109" i="21"/>
  <c r="E165" i="21" s="1"/>
  <c r="F165" i="21" s="1"/>
  <c r="G165" i="21" s="1"/>
  <c r="F108" i="22"/>
  <c r="G108" i="22" s="1"/>
  <c r="E108" i="20"/>
  <c r="F103" i="20"/>
  <c r="G103" i="20" s="1"/>
  <c r="E96" i="20"/>
  <c r="E201" i="20"/>
  <c r="F96" i="22"/>
  <c r="G96" i="22" s="1"/>
  <c r="F163" i="22"/>
  <c r="G163" i="22" s="1"/>
  <c r="F105" i="20"/>
  <c r="G105" i="20" s="1"/>
  <c r="F201" i="20" l="1"/>
  <c r="G201" i="20" s="1"/>
  <c r="F108" i="20"/>
  <c r="G108" i="20" s="1"/>
  <c r="F96" i="20"/>
  <c r="G96" i="20" s="1"/>
  <c r="E160" i="21"/>
  <c r="F160" i="21" s="1"/>
  <c r="G160" i="21" s="1"/>
  <c r="F109" i="21"/>
  <c r="G109" i="21" s="1"/>
  <c r="F163" i="20"/>
  <c r="G163" i="20" s="1"/>
  <c r="F164" i="21" l="1"/>
  <c r="G164" i="21" s="1"/>
  <c r="F164" i="22" l="1"/>
  <c r="G164" i="22" s="1"/>
  <c r="E164" i="20"/>
  <c r="F164" i="20" l="1"/>
  <c r="G164" i="20" s="1"/>
  <c r="F157" i="22" l="1"/>
  <c r="G157" i="22" s="1"/>
  <c r="E157" i="20"/>
  <c r="F157" i="20" l="1"/>
  <c r="G157" i="20" s="1"/>
  <c r="E281" i="21" l="1"/>
  <c r="F254" i="21"/>
  <c r="G254" i="21" s="1"/>
  <c r="F254" i="22"/>
  <c r="G254" i="22" s="1"/>
  <c r="E281" i="22"/>
  <c r="F281" i="22" s="1"/>
  <c r="G281" i="22" s="1"/>
  <c r="F155" i="22" l="1"/>
  <c r="G155" i="22" s="1"/>
  <c r="E155" i="20"/>
  <c r="F281" i="21"/>
  <c r="G281" i="21" s="1"/>
  <c r="E281" i="20"/>
  <c r="F254" i="20"/>
  <c r="G254" i="20" s="1"/>
  <c r="F155" i="20" l="1"/>
  <c r="G155" i="20" s="1"/>
  <c r="F281" i="20"/>
  <c r="G281" i="20" s="1"/>
  <c r="F299" i="21" l="1"/>
  <c r="G299" i="21" s="1"/>
  <c r="E299" i="20"/>
  <c r="F299" i="20" l="1"/>
  <c r="G299" i="20" s="1"/>
  <c r="F283" i="21" l="1"/>
  <c r="G283" i="21" s="1"/>
  <c r="E303" i="21"/>
  <c r="F303" i="21" l="1"/>
  <c r="G303" i="21" s="1"/>
  <c r="F283" i="22" l="1"/>
  <c r="G283" i="22" s="1"/>
  <c r="E303" i="22"/>
  <c r="F283" i="20" l="1"/>
  <c r="G283" i="20" s="1"/>
  <c r="F303" i="22"/>
  <c r="G303" i="22" s="1"/>
  <c r="E303" i="20"/>
  <c r="F303" i="20" l="1"/>
  <c r="G303" i="20" s="1"/>
  <c r="E400" i="21" l="1"/>
  <c r="F406" i="21"/>
  <c r="G406" i="21" s="1"/>
  <c r="F427" i="21" l="1"/>
  <c r="E427" i="20"/>
  <c r="E399" i="21"/>
  <c r="F400" i="21"/>
  <c r="G400" i="21" s="1"/>
  <c r="F399" i="21" l="1"/>
  <c r="G399" i="21" s="1"/>
  <c r="F427" i="20"/>
  <c r="G427" i="20" s="1"/>
  <c r="F406" i="22" l="1"/>
  <c r="G406" i="22" s="1"/>
  <c r="E400" i="22"/>
  <c r="E406" i="20"/>
  <c r="F406" i="20" l="1"/>
  <c r="G406" i="20" s="1"/>
  <c r="F400" i="22"/>
  <c r="G400" i="22" s="1"/>
  <c r="E399" i="22"/>
  <c r="E400" i="20"/>
  <c r="F399" i="22" l="1"/>
  <c r="G399" i="22" s="1"/>
  <c r="E399" i="20"/>
  <c r="F400" i="20"/>
  <c r="G400" i="20" s="1"/>
  <c r="F399" i="20" l="1"/>
  <c r="G399" i="20" s="1"/>
  <c r="E87" i="22" l="1"/>
  <c r="E29" i="20"/>
  <c r="E350" i="22"/>
  <c r="F350" i="22" s="1"/>
  <c r="G350" i="22" s="1"/>
  <c r="F29" i="22"/>
  <c r="G29" i="22" s="1"/>
  <c r="E23" i="22"/>
  <c r="E311" i="22"/>
  <c r="F311" i="22" s="1"/>
  <c r="G311" i="22" s="1"/>
  <c r="E87" i="20" l="1"/>
  <c r="E23" i="20"/>
  <c r="F29" i="20"/>
  <c r="G29" i="20" s="1"/>
  <c r="E350" i="20"/>
  <c r="F23" i="22"/>
  <c r="G23" i="22" s="1"/>
  <c r="E81" i="22"/>
  <c r="E305" i="22"/>
  <c r="F305" i="22" s="1"/>
  <c r="G305" i="22" s="1"/>
  <c r="F87" i="22"/>
  <c r="G87" i="22" s="1"/>
  <c r="F81" i="22" l="1"/>
  <c r="G81" i="22" s="1"/>
  <c r="E109" i="22"/>
  <c r="E81" i="20"/>
  <c r="F23" i="20"/>
  <c r="G23" i="20" s="1"/>
  <c r="E305" i="20"/>
  <c r="F305" i="20" s="1"/>
  <c r="G305" i="20" s="1"/>
  <c r="F87" i="20"/>
  <c r="G87" i="20" s="1"/>
  <c r="F350" i="20"/>
  <c r="G350" i="20" s="1"/>
  <c r="F81" i="20" l="1"/>
  <c r="G81" i="20" s="1"/>
  <c r="E109" i="20"/>
  <c r="F109" i="22"/>
  <c r="G109" i="22" s="1"/>
  <c r="E160" i="22"/>
  <c r="E165" i="22"/>
  <c r="F165" i="22" l="1"/>
  <c r="G165" i="22" s="1"/>
  <c r="E165" i="20"/>
  <c r="F165" i="20" s="1"/>
  <c r="G165" i="20" s="1"/>
  <c r="F109" i="20"/>
  <c r="G109" i="20" s="1"/>
  <c r="E160" i="20"/>
  <c r="F160" i="22"/>
  <c r="G160" i="22" s="1"/>
  <c r="F160" i="20" l="1"/>
  <c r="G160" i="20" s="1"/>
  <c r="F117" i="21" l="1"/>
  <c r="G117" i="21" s="1"/>
  <c r="F132" i="21" l="1"/>
  <c r="G132" i="21" s="1"/>
  <c r="E147" i="21"/>
  <c r="F147" i="21" l="1"/>
  <c r="G147" i="21" s="1"/>
  <c r="F117" i="22"/>
  <c r="G117" i="22" s="1"/>
  <c r="E117" i="20"/>
  <c r="E147" i="22" l="1"/>
  <c r="F132" i="22"/>
  <c r="G132" i="22" s="1"/>
  <c r="E132" i="20"/>
  <c r="F117" i="20"/>
  <c r="G117" i="20" s="1"/>
  <c r="F132" i="20" l="1"/>
  <c r="G132" i="20" s="1"/>
  <c r="F147" i="22"/>
  <c r="G147" i="22" s="1"/>
  <c r="E147" i="20"/>
  <c r="F147" i="20" l="1"/>
  <c r="G147" i="20" s="1"/>
  <c r="F138" i="21" l="1"/>
  <c r="G138" i="21" s="1"/>
  <c r="F138" i="22" l="1"/>
  <c r="G138" i="22" s="1"/>
  <c r="E138" i="20"/>
  <c r="F138" i="20" l="1"/>
  <c r="G138" i="20" s="1"/>
  <c r="F191" i="21" l="1"/>
  <c r="G191" i="21" s="1"/>
  <c r="E191" i="20"/>
  <c r="F191" i="22"/>
  <c r="G191" i="22" s="1"/>
  <c r="E187" i="22" l="1"/>
  <c r="F187" i="22" s="1"/>
  <c r="G187" i="22" s="1"/>
  <c r="F190" i="22"/>
  <c r="G190" i="22" s="1"/>
  <c r="F191" i="20"/>
  <c r="G191" i="20" s="1"/>
  <c r="F195" i="22" l="1"/>
  <c r="G195" i="22" s="1"/>
  <c r="E195" i="20"/>
  <c r="F195" i="21"/>
  <c r="G195" i="21" s="1"/>
  <c r="E190" i="20"/>
  <c r="F190" i="21"/>
  <c r="G190" i="21" s="1"/>
  <c r="E187" i="21"/>
  <c r="F194" i="22"/>
  <c r="G194" i="22" s="1"/>
  <c r="F388" i="21" l="1"/>
  <c r="G388" i="21" s="1"/>
  <c r="E387" i="21"/>
  <c r="F190" i="20"/>
  <c r="G190" i="20" s="1"/>
  <c r="E187" i="20"/>
  <c r="F187" i="21"/>
  <c r="G187" i="21" s="1"/>
  <c r="F195" i="20"/>
  <c r="G195" i="20" s="1"/>
  <c r="F200" i="21"/>
  <c r="G200" i="21" s="1"/>
  <c r="F194" i="21"/>
  <c r="G194" i="21" s="1"/>
  <c r="E194" i="20"/>
  <c r="F200" i="22"/>
  <c r="G200" i="22" s="1"/>
  <c r="F198" i="21" l="1"/>
  <c r="G198" i="21" s="1"/>
  <c r="E200" i="20"/>
  <c r="F187" i="20"/>
  <c r="G187" i="20" s="1"/>
  <c r="E384" i="21"/>
  <c r="F387" i="21"/>
  <c r="G387" i="21" s="1"/>
  <c r="F194" i="20"/>
  <c r="G194" i="20" s="1"/>
  <c r="F199" i="22"/>
  <c r="G199" i="22" s="1"/>
  <c r="F200" i="20" l="1"/>
  <c r="G200" i="20" s="1"/>
  <c r="E199" i="20"/>
  <c r="F199" i="21"/>
  <c r="G199" i="21" s="1"/>
  <c r="F384" i="21"/>
  <c r="G384" i="21" s="1"/>
  <c r="E376" i="21"/>
  <c r="F388" i="22" l="1"/>
  <c r="G388" i="22" s="1"/>
  <c r="E387" i="22"/>
  <c r="E388" i="20"/>
  <c r="F199" i="20"/>
  <c r="G199" i="20" s="1"/>
  <c r="F198" i="22"/>
  <c r="G198" i="22" s="1"/>
  <c r="E198" i="20"/>
  <c r="F376" i="21"/>
  <c r="G376" i="21" s="1"/>
  <c r="E375" i="21"/>
  <c r="F198" i="20" l="1"/>
  <c r="G198" i="20" s="1"/>
  <c r="F388" i="20"/>
  <c r="G388" i="20" s="1"/>
  <c r="F387" i="22"/>
  <c r="G387" i="22" s="1"/>
  <c r="E384" i="22"/>
  <c r="E387" i="20"/>
  <c r="E374" i="21"/>
  <c r="F375" i="21"/>
  <c r="G375" i="21" s="1"/>
  <c r="F432" i="22" l="1"/>
  <c r="E432" i="20"/>
  <c r="E431" i="22"/>
  <c r="F374" i="21"/>
  <c r="G374" i="21" s="1"/>
  <c r="E373" i="21"/>
  <c r="F387" i="20"/>
  <c r="G387" i="20" s="1"/>
  <c r="E376" i="22"/>
  <c r="F384" i="22"/>
  <c r="G384" i="22" s="1"/>
  <c r="E384" i="20"/>
  <c r="F384" i="20" l="1"/>
  <c r="G384" i="20" s="1"/>
  <c r="E226" i="22"/>
  <c r="F431" i="22"/>
  <c r="E431" i="20"/>
  <c r="F432" i="20"/>
  <c r="F376" i="22"/>
  <c r="G376" i="22" s="1"/>
  <c r="E375" i="22"/>
  <c r="E376" i="20"/>
  <c r="E210" i="21"/>
  <c r="F373" i="21"/>
  <c r="G373" i="21" s="1"/>
  <c r="E243" i="21" l="1"/>
  <c r="F210" i="21"/>
  <c r="G210" i="21" s="1"/>
  <c r="F226" i="22"/>
  <c r="E226" i="20"/>
  <c r="E225" i="22"/>
  <c r="F376" i="20"/>
  <c r="G376" i="20" s="1"/>
  <c r="F375" i="22"/>
  <c r="G375" i="22" s="1"/>
  <c r="E374" i="22"/>
  <c r="E375" i="20"/>
  <c r="F431" i="20"/>
  <c r="E373" i="22" l="1"/>
  <c r="F374" i="22"/>
  <c r="G374" i="22" s="1"/>
  <c r="E374" i="20"/>
  <c r="E225" i="20"/>
  <c r="F225" i="22"/>
  <c r="G225" i="22" s="1"/>
  <c r="F226" i="20"/>
  <c r="F375" i="20"/>
  <c r="G375" i="20" s="1"/>
  <c r="E244" i="21"/>
  <c r="F243" i="21"/>
  <c r="G243" i="21" s="1"/>
  <c r="F225" i="20" l="1"/>
  <c r="G225" i="20" s="1"/>
  <c r="F374" i="20"/>
  <c r="G374" i="20" s="1"/>
  <c r="F244" i="21"/>
  <c r="G244" i="21" s="1"/>
  <c r="E210" i="22"/>
  <c r="F373" i="22"/>
  <c r="G373" i="22" s="1"/>
  <c r="E373" i="20"/>
  <c r="F210" i="22" l="1"/>
  <c r="G210" i="22" s="1"/>
  <c r="E243" i="22"/>
  <c r="E210" i="20"/>
  <c r="F373" i="20"/>
  <c r="G373" i="20" s="1"/>
  <c r="F243" i="22" l="1"/>
  <c r="G243" i="22" s="1"/>
  <c r="E244" i="22"/>
  <c r="E243" i="20"/>
  <c r="F210" i="20"/>
  <c r="G210" i="20" s="1"/>
  <c r="F243" i="20" l="1"/>
  <c r="G243" i="20" s="1"/>
  <c r="F244" i="22"/>
  <c r="G244" i="22" s="1"/>
  <c r="E244" i="20"/>
  <c r="F244" i="20" l="1"/>
  <c r="G244" i="20" s="1"/>
  <c r="F115" i="21" l="1"/>
  <c r="G115" i="21" s="1"/>
  <c r="E123" i="21"/>
  <c r="F115" i="22" l="1"/>
  <c r="G115" i="22" s="1"/>
  <c r="E123" i="22"/>
  <c r="E115" i="20"/>
  <c r="F123" i="21"/>
  <c r="G123" i="21" s="1"/>
  <c r="E153" i="21"/>
  <c r="E123" i="20" l="1"/>
  <c r="E153" i="22"/>
  <c r="F123" i="22"/>
  <c r="G123" i="22" s="1"/>
  <c r="F153" i="21"/>
  <c r="G153" i="21" s="1"/>
  <c r="F115" i="20"/>
  <c r="G115" i="20" s="1"/>
  <c r="F153" i="22" l="1"/>
  <c r="G153" i="22" s="1"/>
  <c r="E153" i="20"/>
  <c r="F123" i="20"/>
  <c r="G123" i="20" s="1"/>
  <c r="F153" i="20" l="1"/>
  <c r="G153" i="20" s="1"/>
  <c r="F197" i="21" l="1"/>
  <c r="G197" i="21" s="1"/>
  <c r="E124" i="21"/>
  <c r="F130" i="21"/>
  <c r="G130" i="21" s="1"/>
  <c r="E145" i="21"/>
  <c r="F145" i="21" s="1"/>
  <c r="G145" i="21" s="1"/>
  <c r="F197" i="22"/>
  <c r="G197" i="22" s="1"/>
  <c r="F130" i="22" l="1"/>
  <c r="G130" i="22" s="1"/>
  <c r="E124" i="22"/>
  <c r="E145" i="22"/>
  <c r="F196" i="21"/>
  <c r="G196" i="21" s="1"/>
  <c r="F124" i="21"/>
  <c r="G124" i="21" s="1"/>
  <c r="E139" i="21"/>
  <c r="E197" i="20"/>
  <c r="E130" i="20"/>
  <c r="F196" i="22"/>
  <c r="G196" i="22" s="1"/>
  <c r="E202" i="21" l="1"/>
  <c r="F185" i="21"/>
  <c r="G185" i="21" s="1"/>
  <c r="E242" i="21"/>
  <c r="E154" i="21"/>
  <c r="F139" i="21"/>
  <c r="G139" i="21" s="1"/>
  <c r="E145" i="20"/>
  <c r="F145" i="22"/>
  <c r="G145" i="22" s="1"/>
  <c r="F130" i="20"/>
  <c r="G130" i="20" s="1"/>
  <c r="F124" i="22"/>
  <c r="G124" i="22" s="1"/>
  <c r="E139" i="22"/>
  <c r="F197" i="20"/>
  <c r="G197" i="20" s="1"/>
  <c r="E196" i="20"/>
  <c r="E124" i="20"/>
  <c r="E185" i="20"/>
  <c r="F185" i="20" l="1"/>
  <c r="G185" i="20" s="1"/>
  <c r="E242" i="22"/>
  <c r="E202" i="22"/>
  <c r="F202" i="22" s="1"/>
  <c r="G202" i="22" s="1"/>
  <c r="F185" i="22"/>
  <c r="G185" i="22" s="1"/>
  <c r="F145" i="20"/>
  <c r="G145" i="20" s="1"/>
  <c r="F242" i="21"/>
  <c r="G242" i="21" s="1"/>
  <c r="E250" i="21"/>
  <c r="F124" i="20"/>
  <c r="G124" i="20" s="1"/>
  <c r="E139" i="20"/>
  <c r="F139" i="22"/>
  <c r="G139" i="22" s="1"/>
  <c r="E154" i="22"/>
  <c r="F196" i="20"/>
  <c r="G196" i="20" s="1"/>
  <c r="E158" i="21"/>
  <c r="F158" i="21" s="1"/>
  <c r="G158" i="21" s="1"/>
  <c r="F154" i="21"/>
  <c r="G154" i="21" s="1"/>
  <c r="F202" i="21"/>
  <c r="G202" i="21" s="1"/>
  <c r="E202" i="20"/>
  <c r="F202" i="20" l="1"/>
  <c r="G202" i="20" s="1"/>
  <c r="E158" i="22"/>
  <c r="F154" i="22"/>
  <c r="G154" i="22" s="1"/>
  <c r="E250" i="22"/>
  <c r="E250" i="20" s="1"/>
  <c r="F242" i="22"/>
  <c r="G242" i="22" s="1"/>
  <c r="E242" i="20"/>
  <c r="E154" i="20"/>
  <c r="F139" i="20"/>
  <c r="G139" i="20" s="1"/>
  <c r="E252" i="21"/>
  <c r="F250" i="21"/>
  <c r="G250" i="21" s="1"/>
  <c r="F252" i="21" l="1"/>
  <c r="G252" i="21" s="1"/>
  <c r="F242" i="20"/>
  <c r="G242" i="20" s="1"/>
  <c r="E158" i="20"/>
  <c r="F158" i="22"/>
  <c r="G158" i="22" s="1"/>
  <c r="F250" i="20"/>
  <c r="G250" i="20" s="1"/>
  <c r="E252" i="22"/>
  <c r="F252" i="22" s="1"/>
  <c r="G252" i="22" s="1"/>
  <c r="F250" i="22"/>
  <c r="G250" i="22" s="1"/>
  <c r="F154" i="20"/>
  <c r="G154" i="20" s="1"/>
  <c r="E252" i="20" l="1"/>
  <c r="F158" i="20"/>
  <c r="G158" i="20" s="1"/>
  <c r="F252" i="20" l="1"/>
  <c r="G252" i="20" s="1"/>
</calcChain>
</file>

<file path=xl/sharedStrings.xml><?xml version="1.0" encoding="utf-8"?>
<sst xmlns="http://schemas.openxmlformats.org/spreadsheetml/2006/main" count="10260" uniqueCount="1084">
  <si>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</si>
  <si>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</si>
  <si>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</si>
  <si>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</si>
  <si>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</si>
  <si>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</si>
  <si>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</si>
  <si>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</si>
  <si>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</si>
  <si>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</si>
  <si>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</si>
  <si>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</si>
  <si>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</si>
  <si>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</si>
  <si>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</si>
  <si>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</si>
  <si>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</si>
  <si>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</si>
  <si>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</si>
  <si>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</si>
  <si>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</si>
  <si>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</si>
  <si>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</si>
  <si>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</si>
  <si>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</si>
  <si>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</si>
  <si>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</si>
  <si>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</si>
  <si>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</si>
  <si>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</si>
  <si>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</si>
  <si>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</si>
  <si>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</si>
  <si>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</si>
  <si>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</si>
  <si>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</si>
  <si>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</si>
  <si>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</si>
  <si>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</si>
  <si>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</si>
  <si>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</si>
  <si>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</si>
  <si>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</si>
  <si>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</si>
  <si>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</si>
  <si>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</si>
  <si>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</si>
  <si>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</si>
  <si>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</si>
  <si>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</si>
  <si>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</si>
  <si>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</si>
  <si>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</si>
  <si>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</si>
  <si>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</si>
  <si>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</si>
  <si>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</si>
  <si>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</si>
  <si>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</si>
  <si>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</si>
  <si>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</si>
  <si>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</si>
  <si>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</si>
  <si>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</si>
  <si>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</si>
  <si>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</si>
  <si>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</si>
  <si>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</si>
  <si>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</si>
  <si>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</si>
  <si>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</si>
  <si>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</si>
  <si>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</si>
  <si>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</si>
  <si>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</si>
  <si>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</si>
  <si>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</si>
  <si>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</si>
  <si>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</si>
  <si>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</si>
  <si>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</si>
  <si>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</si>
  <si>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</si>
  <si>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</si>
  <si>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</si>
  <si>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</si>
  <si>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</si>
  <si>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</si>
  <si>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</si>
  <si>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</si>
  <si>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</si>
  <si>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</si>
  <si>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</si>
  <si>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</si>
  <si>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</si>
  <si>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</si>
  <si>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</si>
  <si>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</si>
  <si>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</si>
  <si>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</si>
  <si>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</si>
  <si>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</si>
  <si>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</si>
  <si>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</si>
  <si>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</si>
  <si>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</si>
  <si>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</si>
  <si>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</si>
  <si>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</si>
  <si>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</si>
  <si>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</si>
  <si>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</si>
  <si>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</si>
  <si>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</si>
  <si>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</si>
  <si>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</si>
  <si>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</si>
  <si>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</si>
  <si>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</si>
  <si>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</si>
  <si>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</si>
  <si>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</si>
  <si>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</si>
  <si>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</si>
  <si>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</si>
  <si>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</si>
  <si>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</si>
  <si>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</si>
  <si>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</si>
  <si>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</si>
  <si>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</si>
  <si>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</si>
  <si>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</si>
  <si>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</si>
  <si>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</si>
  <si>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</si>
  <si>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</si>
  <si>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</si>
  <si>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</si>
  <si>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</si>
  <si>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</si>
  <si>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</si>
  <si>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</si>
  <si>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</si>
  <si>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</si>
  <si>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</si>
  <si>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</si>
  <si>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</si>
  <si>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</si>
  <si>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</si>
  <si>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</si>
  <si>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</si>
  <si>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</si>
  <si>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</si>
  <si>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</si>
  <si>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</si>
  <si>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</si>
  <si>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</si>
  <si>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</si>
  <si>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</si>
  <si>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</si>
  <si>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</si>
  <si>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</si>
  <si>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</si>
  <si>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</si>
  <si>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</si>
  <si>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</si>
  <si>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</si>
  <si>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</si>
  <si>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</si>
  <si>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</si>
  <si>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</si>
  <si>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</si>
  <si>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</si>
  <si>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</si>
  <si>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</si>
  <si>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</si>
  <si>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</si>
  <si>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</si>
  <si>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</si>
  <si>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</si>
  <si>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</si>
  <si>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</si>
  <si>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</si>
  <si>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</si>
  <si>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</si>
  <si>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</si>
  <si>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</si>
  <si>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</si>
  <si>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</si>
  <si>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</si>
  <si>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</si>
  <si>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</si>
  <si>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</si>
  <si>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</si>
  <si>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</si>
  <si>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</si>
  <si>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</si>
  <si>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</si>
  <si>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</si>
  <si>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</si>
  <si>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</si>
  <si>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</si>
  <si>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</si>
  <si>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</si>
  <si>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</si>
  <si>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</si>
  <si>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</si>
  <si>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</si>
  <si>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</si>
  <si>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</si>
  <si>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</si>
  <si>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</si>
  <si>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</si>
  <si>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</si>
  <si>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</si>
  <si>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</si>
  <si>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</si>
  <si>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</si>
  <si>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</si>
  <si>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</si>
  <si>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</si>
  <si>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</si>
  <si>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</si>
  <si>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</si>
  <si>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</si>
  <si>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</si>
  <si>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</si>
  <si>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</si>
  <si>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</si>
  <si>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</si>
  <si>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</si>
  <si>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</si>
  <si>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</si>
  <si>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</si>
  <si>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</si>
  <si>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</si>
  <si>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</si>
  <si>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</si>
  <si>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</si>
  <si>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</si>
  <si>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</si>
  <si>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</si>
  <si>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</si>
  <si>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</si>
  <si>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</si>
  <si>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</si>
  <si>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</si>
  <si>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</si>
  <si>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</si>
  <si>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</si>
  <si>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</si>
  <si>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</si>
  <si>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</si>
  <si>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</si>
  <si>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</si>
  <si>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</si>
  <si>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</si>
  <si>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</si>
  <si>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</si>
  <si>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</si>
  <si>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</si>
  <si>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</si>
  <si>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</si>
  <si>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</si>
  <si>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</si>
  <si>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</si>
  <si>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</si>
  <si>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</si>
  <si>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</si>
  <si>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</si>
  <si>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</si>
  <si>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</si>
  <si>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</si>
  <si>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</si>
  <si>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</si>
  <si>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</si>
  <si>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</si>
  <si>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</si>
  <si>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</si>
  <si>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</si>
  <si>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</si>
  <si>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</si>
  <si>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</si>
  <si>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</si>
  <si>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</si>
  <si>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</si>
  <si>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</si>
  <si>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</si>
  <si>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</si>
  <si>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</si>
  <si>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</si>
  <si>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</si>
  <si>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</si>
  <si>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</si>
  <si>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</si>
  <si>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</si>
  <si>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</si>
  <si>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</si>
  <si>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</si>
  <si>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</si>
  <si>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</si>
  <si>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</si>
  <si>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</si>
  <si>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</si>
  <si>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</si>
  <si>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</si>
  <si>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</si>
  <si>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</si>
  <si>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</si>
  <si>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</si>
  <si>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</si>
  <si>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</si>
  <si>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</si>
  <si>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</si>
  <si>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</si>
  <si>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</si>
  <si>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</si>
  <si>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</si>
  <si>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</si>
  <si>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</si>
  <si>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</si>
  <si>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</si>
  <si>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</si>
  <si>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</si>
  <si>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</si>
  <si>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</si>
  <si>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</si>
  <si>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</si>
  <si>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</si>
  <si>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</si>
  <si>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</si>
  <si>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</si>
  <si>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</si>
  <si>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</si>
  <si>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</si>
  <si>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</si>
  <si>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</si>
  <si>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</si>
  <si>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</si>
  <si>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</si>
  <si>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</si>
  <si>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</si>
  <si>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</si>
  <si>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</si>
  <si>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</si>
  <si>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</si>
  <si>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</si>
  <si>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</si>
  <si>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</si>
  <si>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</si>
  <si>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</si>
  <si>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</si>
  <si>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</si>
  <si>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</si>
  <si>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</si>
  <si>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</si>
  <si>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</si>
  <si>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</si>
  <si>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</si>
  <si>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</si>
  <si>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</si>
  <si>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</si>
  <si>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</si>
  <si>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</si>
  <si>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</si>
  <si>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</si>
  <si>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</si>
  <si>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</si>
  <si>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</si>
  <si>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</si>
  <si>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</si>
  <si>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</si>
  <si>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</si>
  <si>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</si>
  <si>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</si>
  <si>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</si>
  <si>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</si>
  <si>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</si>
  <si>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</si>
  <si>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</si>
  <si>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</si>
  <si>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</si>
  <si>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</si>
  <si>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</si>
  <si>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</si>
  <si>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</si>
  <si>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</si>
  <si>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</si>
  <si>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</si>
  <si>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</si>
  <si>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</si>
  <si>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</si>
  <si>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</si>
  <si>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</si>
  <si>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</si>
  <si>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</si>
  <si>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</si>
  <si>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</si>
  <si>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</si>
  <si>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</si>
  <si>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</si>
  <si>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</si>
  <si>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</si>
  <si>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</si>
  <si>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</si>
  <si>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</si>
  <si>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</si>
  <si>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</si>
  <si>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</si>
  <si>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</si>
  <si>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</si>
  <si>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</si>
  <si>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</si>
  <si>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</si>
  <si>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</si>
  <si>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</si>
  <si>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</si>
  <si>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</si>
  <si>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</si>
  <si>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</si>
  <si>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</si>
  <si>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</si>
  <si>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</si>
  <si>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</si>
  <si>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</si>
  <si>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</si>
  <si>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</si>
  <si>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</si>
  <si>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</si>
  <si>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</si>
  <si>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</si>
  <si>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</si>
  <si>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</si>
  <si>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</si>
  <si>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</si>
  <si>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</si>
  <si>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</si>
  <si>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</si>
  <si>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</si>
  <si>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</si>
  <si>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</si>
  <si>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</si>
  <si>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</si>
  <si>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</si>
  <si>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</si>
  <si>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</si>
  <si>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</si>
  <si>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</si>
  <si>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</si>
  <si>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</si>
  <si>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</si>
  <si>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</si>
  <si>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</si>
  <si>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</si>
  <si>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</si>
  <si>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</si>
  <si>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</si>
  <si>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</si>
  <si>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</si>
  <si>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</si>
  <si>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</si>
  <si>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</si>
  <si>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</si>
  <si>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</si>
  <si>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</si>
  <si>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</si>
  <si>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</si>
  <si>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</si>
  <si>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</si>
  <si>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</si>
  <si>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</si>
  <si>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</si>
  <si>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</si>
  <si>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</si>
  <si>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</si>
  <si>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</si>
  <si>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</si>
  <si>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</si>
  <si>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</si>
  <si>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</si>
  <si>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</si>
  <si>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</si>
  <si>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</si>
  <si>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</si>
  <si>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</si>
  <si>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</si>
  <si>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</si>
  <si>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</si>
  <si>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</si>
  <si>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</si>
  <si>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</si>
  <si>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</si>
  <si>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</si>
  <si>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</si>
  <si>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</si>
  <si>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</si>
  <si>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</si>
  <si>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</si>
  <si>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</si>
  <si>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</si>
  <si>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</si>
  <si>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</si>
  <si>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</si>
  <si>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</si>
  <si>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</si>
  <si>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</si>
  <si>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</si>
  <si>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</si>
  <si>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</si>
  <si>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</si>
  <si>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</si>
  <si>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</si>
  <si>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</si>
  <si>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</si>
  <si>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</si>
  <si>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</si>
  <si>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</si>
  <si>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</si>
  <si>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</si>
  <si>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</si>
  <si>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</si>
  <si>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</si>
  <si>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</si>
  <si>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</si>
  <si>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</si>
  <si>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</si>
  <si>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</si>
  <si>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</si>
  <si>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</si>
  <si>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</si>
  <si>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</si>
  <si>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</si>
  <si>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</si>
  <si>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</si>
  <si>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</si>
  <si>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</si>
  <si>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</si>
  <si>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</si>
  <si>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</si>
  <si>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</si>
  <si>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</si>
  <si>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</si>
  <si>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</si>
  <si>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</si>
  <si>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</si>
  <si>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</si>
  <si>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</si>
  <si>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</si>
  <si>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</si>
  <si>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</si>
  <si>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</si>
  <si>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</si>
  <si>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</si>
  <si>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</si>
  <si>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</si>
  <si>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</si>
  <si>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</si>
  <si>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</si>
  <si>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</si>
  <si>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</si>
  <si>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</si>
  <si>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</si>
  <si>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</si>
  <si>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</si>
  <si>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</si>
  <si>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</si>
  <si>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</si>
  <si>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</si>
  <si>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</si>
  <si>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</si>
  <si>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</si>
  <si>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</si>
  <si>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</si>
  <si>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</si>
  <si>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</si>
  <si>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</si>
  <si>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</si>
  <si>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</si>
  <si>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</si>
  <si>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</si>
  <si>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</si>
  <si>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</si>
  <si>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</si>
  <si>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</si>
  <si>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</si>
  <si>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</si>
  <si>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</si>
  <si>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</si>
  <si>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</si>
  <si>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</si>
  <si>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</si>
  <si>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</si>
  <si>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</si>
  <si>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</si>
  <si>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</si>
  <si>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</si>
  <si>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</si>
  <si>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</si>
  <si>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</si>
  <si>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</si>
  <si>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</si>
  <si>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</si>
  <si>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</si>
  <si>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</si>
  <si>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</si>
  <si>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</si>
  <si>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</si>
  <si>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</si>
  <si>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</si>
  <si>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</si>
  <si>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</si>
  <si>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</si>
  <si>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</si>
  <si>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</si>
  <si>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</si>
  <si>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</si>
  <si>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</si>
  <si>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</si>
  <si>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</si>
  <si>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</si>
  <si>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</si>
  <si>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</si>
  <si>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</si>
  <si>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</si>
  <si>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</si>
  <si>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</si>
  <si>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</si>
  <si>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</si>
  <si>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</si>
  <si>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</si>
  <si>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</si>
  <si>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</si>
  <si>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</si>
  <si>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</si>
  <si>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</si>
  <si>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</si>
  <si>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</si>
  <si>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</si>
  <si>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</si>
  <si>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</si>
  <si>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</si>
  <si>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</si>
  <si>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</si>
  <si>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</si>
  <si>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</si>
  <si>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</si>
  <si>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</si>
  <si>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</si>
  <si>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</si>
  <si>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</si>
  <si>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</si>
  <si>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</si>
  <si>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</si>
  <si>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</si>
  <si>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</si>
  <si>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</si>
  <si>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</si>
  <si>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</si>
  <si>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</si>
  <si>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</si>
  <si>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</si>
  <si>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</si>
  <si>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</si>
  <si>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</si>
  <si>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</si>
  <si>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</si>
  <si>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</si>
  <si>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</si>
  <si>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</si>
  <si>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</si>
  <si>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</si>
  <si>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</si>
  <si>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</si>
  <si>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</si>
  <si>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</si>
  <si>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</si>
  <si>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</si>
  <si>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</si>
  <si>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</si>
  <si>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</si>
  <si>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</si>
  <si>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</si>
  <si>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</si>
  <si>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</si>
  <si>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</si>
  <si>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</si>
  <si>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</si>
  <si>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</si>
  <si>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</si>
  <si>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</si>
  <si>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</si>
  <si>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</si>
  <si>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</si>
  <si>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</si>
  <si>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</si>
  <si>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</si>
  <si>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</si>
  <si>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</si>
  <si>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</si>
  <si>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</si>
  <si>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</si>
  <si>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</si>
  <si>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</si>
  <si>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</si>
  <si>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</si>
  <si>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</si>
  <si>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</si>
  <si>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</si>
  <si>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</si>
  <si>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</si>
  <si>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</si>
  <si>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</si>
  <si>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</si>
  <si>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</si>
  <si>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</si>
  <si>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</si>
  <si>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</si>
  <si>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</si>
  <si>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</si>
  <si>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</si>
  <si>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</si>
  <si>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</si>
  <si>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</si>
  <si>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</si>
  <si>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</si>
  <si>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</si>
  <si>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</si>
  <si>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</si>
  <si>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</si>
  <si>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</si>
  <si>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</si>
  <si>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</si>
  <si>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</si>
  <si>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</si>
  <si>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</si>
  <si>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</si>
  <si>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</si>
  <si>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</si>
  <si>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</si>
  <si>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</si>
  <si>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</si>
  <si>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</si>
  <si>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</si>
  <si>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</si>
  <si>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</si>
  <si>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</si>
  <si>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</si>
  <si>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</si>
  <si>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</si>
  <si>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</si>
  <si>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</si>
  <si>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</si>
  <si>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</si>
  <si>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</si>
  <si>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</si>
  <si>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</si>
  <si>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</si>
  <si>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</si>
  <si>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</si>
  <si>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</si>
  <si>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</si>
  <si>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</si>
  <si>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</si>
  <si>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</si>
  <si>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</si>
  <si>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</si>
  <si>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</si>
  <si>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</si>
  <si>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</si>
  <si>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</si>
  <si>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</si>
  <si>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</si>
  <si>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</si>
  <si>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</si>
  <si>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</si>
  <si>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</si>
  <si>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</si>
  <si>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</si>
  <si>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</si>
  <si>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</si>
  <si>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</si>
  <si>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</si>
  <si>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</si>
  <si>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</si>
  <si>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</si>
  <si>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</si>
  <si>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</si>
  <si>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</si>
  <si>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</si>
  <si>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</si>
  <si>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</si>
  <si>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</si>
  <si>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</si>
  <si>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</si>
  <si>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</si>
  <si>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</si>
  <si>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</si>
  <si>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</si>
  <si>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</si>
  <si>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</si>
  <si>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</si>
  <si>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</si>
  <si>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</si>
  <si>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</si>
  <si>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</si>
  <si>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</si>
  <si>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</si>
  <si>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</si>
  <si>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</si>
  <si>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</si>
  <si>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</si>
  <si>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</si>
  <si>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</si>
  <si>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</si>
  <si>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</si>
  <si>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</si>
  <si>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</si>
  <si>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</si>
  <si>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</si>
  <si>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</si>
  <si>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</si>
  <si>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</si>
  <si>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</si>
  <si>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</si>
  <si>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</si>
  <si>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</si>
  <si>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</si>
  <si>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</si>
  <si>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</si>
  <si>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</si>
  <si>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</si>
  <si>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</si>
  <si>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</si>
  <si>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</si>
  <si>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</si>
  <si>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</si>
  <si>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</si>
  <si>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</si>
  <si>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</si>
  <si>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</si>
  <si>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</si>
  <si>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</si>
  <si>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</si>
  <si>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</si>
  <si>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</si>
  <si>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</si>
  <si>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</si>
  <si>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</si>
  <si>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</si>
  <si>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</si>
  <si>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</si>
  <si>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</si>
  <si>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</si>
  <si>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</si>
  <si>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</si>
  <si>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</si>
  <si>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</si>
  <si>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</si>
  <si>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</si>
  <si>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</si>
  <si>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</si>
  <si>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</si>
  <si>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</si>
  <si>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</si>
  <si>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</si>
  <si>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</si>
  <si>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</si>
  <si>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</si>
  <si>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</si>
  <si>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</si>
  <si>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</si>
  <si>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</si>
  <si>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</si>
  <si>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</si>
  <si>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</si>
  <si>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</si>
  <si>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</si>
  <si>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</si>
  <si>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</si>
  <si>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</si>
  <si>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</si>
  <si>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</si>
  <si>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</si>
  <si>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</si>
  <si>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</si>
  <si>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</si>
  <si>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</si>
  <si>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</si>
  <si>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</si>
  <si>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</si>
  <si>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</si>
  <si>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</si>
  <si>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</si>
  <si>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</si>
  <si>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</si>
  <si>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</si>
  <si>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</si>
  <si>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</si>
  <si>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</si>
  <si>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</si>
  <si>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</si>
  <si>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</si>
  <si>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</si>
  <si>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</si>
  <si>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</si>
  <si>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</si>
  <si>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</si>
  <si>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</si>
  <si>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</si>
  <si>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</si>
  <si>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</si>
  <si>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</si>
  <si>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</si>
  <si>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</si>
  <si>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</si>
  <si>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</si>
  <si>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</si>
  <si>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</si>
  <si>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</si>
  <si>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</si>
  <si>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</si>
  <si>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</si>
  <si>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</si>
  <si>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</si>
  <si>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</si>
  <si>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</si>
  <si>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</si>
  <si>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</si>
  <si>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</si>
  <si>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</si>
  <si>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</si>
  <si>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</si>
  <si>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</si>
  <si>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</si>
  <si>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</si>
  <si>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</si>
  <si>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</si>
  <si>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</si>
  <si>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</si>
  <si>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</si>
  <si>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</si>
  <si>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</si>
  <si>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</si>
  <si>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</si>
  <si>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</si>
  <si>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</si>
  <si>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</si>
  <si>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</si>
  <si>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</si>
  <si>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</si>
  <si>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</si>
  <si>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</si>
  <si>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</si>
  <si>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</si>
  <si>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</si>
  <si>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</si>
  <si>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</si>
  <si>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</si>
  <si>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</si>
  <si>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</si>
  <si>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</si>
  <si>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</si>
  <si>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</si>
  <si>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</si>
  <si>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</si>
  <si>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</si>
  <si>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</si>
  <si>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</si>
  <si>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</si>
  <si>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</si>
  <si>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</si>
  <si>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</si>
  <si>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</si>
  <si>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</si>
  <si>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</si>
  <si>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</si>
  <si>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</si>
  <si>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</si>
  <si>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</si>
  <si>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</si>
  <si>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</si>
  <si>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</si>
  <si>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</si>
  <si>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</si>
  <si>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</si>
  <si>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</si>
  <si>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</si>
  <si>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</si>
  <si>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</si>
  <si>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</si>
  <si>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</si>
  <si>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</si>
  <si>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</si>
  <si>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</si>
  <si>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</si>
  <si>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</si>
  <si>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</si>
  <si>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</si>
  <si>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</si>
  <si>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</si>
  <si>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</si>
  <si>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</si>
  <si>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</si>
  <si>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</si>
  <si>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</si>
  <si>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</si>
  <si>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</si>
  <si>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</si>
  <si>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</si>
  <si>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</si>
  <si>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</si>
  <si>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</si>
  <si>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Субъект Российской Федерации: Московская область</t>
  </si>
  <si>
    <t xml:space="preserve"> -</t>
  </si>
  <si>
    <t>Субъект Российской Федерации:  город федерального значения Москва</t>
  </si>
  <si>
    <t>Директор по экономике и тарифам</t>
  </si>
  <si>
    <t>Д.В. Колесников</t>
  </si>
  <si>
    <t>Инвестиционная программа  ПУБЛИЧНОГО АКЦИОНЕРНОГО ОБЩЕСТВА "РОССЕТИ МОСКОВСКИЙ РЕГИОН"</t>
  </si>
  <si>
    <t>Инвестиционная программа ПУБЛИЧНОГО АКЦИОНЕРНОГО ОБЩЕСТВА "РОССЕТИ МОСКОВСКИЙ РЕГИОН"</t>
  </si>
  <si>
    <t>Доход от размещения временно свободных денежных средств по факту</t>
  </si>
  <si>
    <t>Поступления от размещения временно свободных денежных средств по факту</t>
  </si>
  <si>
    <t>Восстановление резервов в соответствии с оценкой финансового состояния дебиторов</t>
  </si>
  <si>
    <t>Рост авансов по ТП с учетом заключенных договоров</t>
  </si>
  <si>
    <t>Просроченная задолженность в плане не предусматривалась</t>
  </si>
  <si>
    <t>Неисполнение договорных  обязательств по оплате со стороны контрагентов</t>
  </si>
  <si>
    <t>Задолженность с учетом заключенных договоров</t>
  </si>
  <si>
    <t>Текущая задолженность</t>
  </si>
  <si>
    <t>По факту ввода и вывода ОС</t>
  </si>
  <si>
    <t>Текущая задолженность. Изменение сроков оплаты страховых взносов  в соответствии с Постановлением Правительства РФ от 29.04.2022 №776</t>
  </si>
  <si>
    <t>Комментарии в связанных п.23.2.1.-23.2.9.</t>
  </si>
  <si>
    <t>Комментарии в связанных п.23.1.1.-23.1.9.</t>
  </si>
  <si>
    <t>Восстановление резерва по налогу на имущество с учетом текущего статуса судебных решений по спору с ФНС</t>
  </si>
  <si>
    <t>Рост доходов от безвозмездно полученных активов по Соглашениям о компенсации потерь</t>
  </si>
  <si>
    <t>Комментарии в связанных п.4.1.1.-4.1.4.</t>
  </si>
  <si>
    <t>Комментарии в связанных п.4.1.-4.2.</t>
  </si>
  <si>
    <t>Комментарии в связанных п.4.2.1.-4.2.4.</t>
  </si>
  <si>
    <t>Отражение расходов по обесцениванию основных средств с учетом  текущей макроэкономической ситуации</t>
  </si>
  <si>
    <t>Поступления по заключенным договорам</t>
  </si>
  <si>
    <t xml:space="preserve">Увеличение объемов льготного техприсоединения </t>
  </si>
  <si>
    <t xml:space="preserve">                    Год раскрытия (предоставления) информации: 2023 год</t>
  </si>
  <si>
    <t>Утвержденные плановые значения показателей приведены в соответствии с Приказом Минэнерго России от 24.11.2022 №30@ «Об утверждении изменений, вносимых в инвестиционную программу ПАО «Россети Московский регион», утвержденную приказом Минэнерго России от 16.10.2014 № 735, с изменениями, внесенными приказом Минэнерго России от 28.12.2021 № 36@»</t>
  </si>
  <si>
    <t>Комментарии в связанных п.2.2.1-2.2.5</t>
  </si>
  <si>
    <t>Комментарии в связанных п.2.1.1-2.1.4</t>
  </si>
  <si>
    <t>Снижение затрат на электроэнергию приобретаемую в целях компенсации потерь  обусловлено снижением нерегулируемой цены относительно запланированной.</t>
  </si>
  <si>
    <t>Комментарии в связанных п.2.1.2.1</t>
  </si>
  <si>
    <t>Комментарии в связанных п.2.1.2.1.1</t>
  </si>
  <si>
    <t>Комментарии в связанных п.2.5.1-2.5.2</t>
  </si>
  <si>
    <t>Комментарии в связанных п.2.6.1-2.6.3</t>
  </si>
  <si>
    <t>Создание резервов в соответствии с оценкой финансового состояния дебиторов</t>
  </si>
  <si>
    <t>Отражение расходов по обесцениванию основных средств с учетом  текущей макроэкономической ситуацией</t>
  </si>
  <si>
    <t>Комментарии в связанных п.10.3-10.10</t>
  </si>
  <si>
    <t>Поступления по Соглашениям о компенсации потерь</t>
  </si>
  <si>
    <t>Форма 20. Отчет об исполнении финансового плана субъекта электроэнергетики (квартальный)</t>
  </si>
  <si>
    <t>Начисление резерва по разногласиям с АО "Мосэнергосбыт"</t>
  </si>
  <si>
    <t xml:space="preserve">Изменения связаны со вступлением в силу с 1 января 2022 г. новых федеральных стандартов бухгалтерского учета: ФСБУ 6/2020 "Основные средства", ФСБУ 26/2020 "Капитальные вложения" и ФСБУ 25/2018 "Бухгалтерский учет аренды". </t>
  </si>
  <si>
    <t>Увеличение затрат на дизельное топливо в связи с использованием РИСЭ</t>
  </si>
  <si>
    <t>Снижение затрат на материалы обусловлено переносом выполнения запланированных работ на подрядный способ</t>
  </si>
  <si>
    <t>Увеличение затрат обусловлено переносом выполнения запланированных работ с хозяйственного способа на подрядный, а также выполнением внеплановых и неотложных восстановительных работ для обеспечения надёжности электроснабжения потребителей и в целях успешной подготовки  ПАО «Россети Московский регион» к ОЗП</t>
  </si>
  <si>
    <t>Уменьшение расходов обусловлено снижением затрат по услугам производственного характера по прочей деятельности в связи с незаключением договоров на дополнительные услуги, а также экономией по результатам конкурсных процедур</t>
  </si>
  <si>
    <t xml:space="preserve">Рост затрат обусловлен незаключением договора с оператором коммерческого учета (ОКУ) и, соответственно, понесенными дополнительными затратами на содержание персонала, предполагаемого к переходу к ОКУ </t>
  </si>
  <si>
    <t>Уточнение по налогу на имущество</t>
  </si>
  <si>
    <t>Уточнение по прочим налогам</t>
  </si>
  <si>
    <t>Снижение затрат обусловлено вступлением в силу с 1 января 2022 года новых федеральных стандартов бухгалтерского учета ФСБУ 25/2018 "Бухгалтерский учет аренды". Стандарты меняют подход к учету затрат на амортизацию прав пользования активами</t>
  </si>
  <si>
    <t>Снижение затрат обусловлено незаключением договора на выполнения услуг по организации функционирования и развитию сетевого комплекса</t>
  </si>
  <si>
    <t>Экономия вызвана снижением расходов по информационными услугам связи, услугам Москоллектора,  консультационным услугам, незаключением договора на выполнения услуг по организации функционирования и развитию сетевого комплекса</t>
  </si>
  <si>
    <t>Экономия вызвана снижением расходов по информационными услугам связи, консультационным услугам, незаключением договора на выполнения услуг по организации функционирования и развитию сетевого комплекса</t>
  </si>
  <si>
    <t>Увеличение затрат обусловлено выполнением внеплановых и неотложных восстановительных работ для обеспечения надёжности электроснабжения потребителей и в целях успешной подготовки  ПАО «Россети Московский регион» к ОЗП</t>
  </si>
  <si>
    <t>Рост затрат обусловлен увеличением расходов по оплате больничного листа, услугам транспорта</t>
  </si>
  <si>
    <t>Снижение расходов на оформление прав на недвижимое имущество и эксплуатационные расходы по зданиям и сооружениям</t>
  </si>
  <si>
    <t>По факту заключенных договоров</t>
  </si>
  <si>
    <t>Изменения по отражению кредиторской задолженности по аренде с учетом применения новых стандартов бухгалтерского учета ФСБУ. Отражение промежуточных дивидендов по итогам 9 месяцев 2022 года</t>
  </si>
  <si>
    <t>Рост задолженности связан с увеличением тарифа в декабре 2022 года и увеличением объема оказанных услуг</t>
  </si>
  <si>
    <t>Снижение кредитного портфеля</t>
  </si>
  <si>
    <t>Перенос части оплаты на 2023 год  в соответствии с Постановлением Правительства РФ от 29.04.2022 №776</t>
  </si>
  <si>
    <t>В плане не предусматривалось</t>
  </si>
  <si>
    <t>Увеличение выплат  по налогу на прибыль и НДС</t>
  </si>
  <si>
    <t>По факту начисления и уплаты налога на прибыль</t>
  </si>
  <si>
    <t>Привлечение кредитов под льготное ТП</t>
  </si>
  <si>
    <t>Рефинансирование кредитов  не требовалось в связи с отсутствием экономической целесообразности</t>
  </si>
  <si>
    <t>Комментарий в связанных п.14.2.1-14.2.3</t>
  </si>
  <si>
    <t>Комментарии в связанных п.15.1-15.3</t>
  </si>
  <si>
    <t>Комментарии в связанных п.15.1.1-15.1.3</t>
  </si>
  <si>
    <t xml:space="preserve">Ожид.Факт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</si>
</sst>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_);_(* \(#,##0\);_(* &quot;-&quot;_);_(@_)"/>
    <numFmt numFmtId="165" formatCode="_(* #,##0.00_);_(* \(#,##0.00\);_(* &quot;-&quot;??_);_(@_)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#,##0.0"/>
    <numFmt numFmtId="171" formatCode="#,##0.000000000"/>
    <numFmt numFmtId="172" formatCode="#,##0.00_ ;\-#,##0.00\ "/>
  </numFmts>
  <fonts count="7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 CYR"/>
    </font>
    <font>
      <sz val="11"/>
      <color theme="1"/>
      <name val="Times New Roman"/>
      <family val="1"/>
      <charset val="204"/>
    </font>
    <font>
      <i/>
      <sz val="10"/>
      <color theme="1"/>
      <name val="Times New Roman CY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4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6" fontId="9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0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7" fillId="0" borderId="0" applyFill="0" applyBorder="0" applyAlignment="0" applyProtection="0"/>
    <xf numFmtId="9" fontId="66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68" fillId="0" borderId="0" applyFont="0" applyFill="0" applyBorder="0" applyAlignment="0" applyProtection="0"/>
    <xf numFmtId="169" fontId="40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3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/>
    </xf>
    <xf numFmtId="0" fontId="10" fillId="0" borderId="10" xfId="37" applyFont="1" applyBorder="1" applyAlignment="1">
      <alignment wrapText="1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10" fillId="0" borderId="0" xfId="37" applyNumberFormat="1" applyFont="1"/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34" fillId="0" borderId="0" xfId="55" applyFont="1" applyAlignment="1">
      <alignment vertical="top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6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6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6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6" fontId="10" fillId="0" borderId="13" xfId="57" applyNumberFormat="1" applyFont="1" applyFill="1" applyBorder="1" applyAlignment="1">
      <alignment horizontal="left" vertical="center" wrapText="1"/>
    </xf>
    <xf numFmtId="166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6" fontId="10" fillId="0" borderId="10" xfId="57" applyNumberFormat="1" applyFont="1" applyFill="1" applyBorder="1" applyAlignment="1">
      <alignment horizontal="left" vertical="center" wrapText="1"/>
    </xf>
    <xf numFmtId="166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6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6" fontId="10" fillId="0" borderId="11" xfId="57" applyNumberFormat="1" applyFont="1" applyFill="1" applyBorder="1" applyAlignment="1">
      <alignment horizontal="left" vertical="center" wrapText="1"/>
    </xf>
    <xf numFmtId="166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7" fillId="24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right"/>
    </xf>
    <xf numFmtId="0" fontId="30" fillId="24" borderId="0" xfId="44" applyFont="1" applyFill="1" applyBorder="1"/>
    <xf numFmtId="0" fontId="33" fillId="24" borderId="10" xfId="44" applyFont="1" applyFill="1" applyBorder="1" applyAlignment="1">
      <alignment horizontal="center"/>
    </xf>
    <xf numFmtId="0" fontId="10" fillId="24" borderId="0" xfId="0" applyFont="1" applyFill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8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9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0" xfId="37" applyFont="1" applyAlignment="1">
      <alignment horizontal="left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60" fillId="0" borderId="0" xfId="37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61" fillId="24" borderId="0" xfId="55" applyFont="1" applyFill="1" applyAlignment="1">
      <alignment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61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167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7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2" fillId="24" borderId="0" xfId="45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 wrapText="1"/>
    </xf>
    <xf numFmtId="16" fontId="32" fillId="24" borderId="10" xfId="45" applyNumberFormat="1" applyFont="1" applyFill="1" applyBorder="1" applyAlignment="1">
      <alignment horizontal="center" vertical="center"/>
    </xf>
    <xf numFmtId="14" fontId="32" fillId="24" borderId="10" xfId="45" applyNumberFormat="1" applyFont="1" applyFill="1" applyBorder="1" applyAlignment="1">
      <alignment horizontal="center" vertical="center"/>
    </xf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10" fillId="0" borderId="10" xfId="37" applyNumberFormat="1" applyFont="1" applyBorder="1" applyAlignment="1">
      <alignment horizontal="center" vertical="center" wrapText="1"/>
    </xf>
    <xf numFmtId="0" fontId="10" fillId="0" borderId="10" xfId="37" applyNumberFormat="1" applyFont="1" applyBorder="1" applyAlignment="1">
      <alignment horizontal="center" vertical="center"/>
    </xf>
    <xf numFmtId="1" fontId="10" fillId="0" borderId="0" xfId="37" applyNumberFormat="1" applyFont="1" applyAlignment="1">
      <alignment horizontal="left" vertical="top"/>
    </xf>
    <xf numFmtId="0" fontId="64" fillId="0" borderId="0" xfId="55" applyFont="1" applyAlignment="1">
      <alignment vertical="center"/>
    </xf>
    <xf numFmtId="0" fontId="36" fillId="0" borderId="0" xfId="46" applyFont="1" applyFill="1" applyBorder="1" applyAlignment="1"/>
    <xf numFmtId="4" fontId="10" fillId="24" borderId="0" xfId="57" applyNumberFormat="1" applyFont="1" applyFill="1"/>
    <xf numFmtId="0" fontId="10" fillId="24" borderId="0" xfId="57" applyFont="1" applyFill="1" applyAlignment="1">
      <alignment horizontal="right"/>
    </xf>
    <xf numFmtId="4" fontId="10" fillId="24" borderId="0" xfId="57" applyNumberFormat="1" applyFont="1" applyFill="1" applyAlignment="1">
      <alignment vertical="center"/>
    </xf>
    <xf numFmtId="171" fontId="57" fillId="24" borderId="0" xfId="57" applyNumberFormat="1" applyFont="1" applyFill="1"/>
    <xf numFmtId="0" fontId="52" fillId="24" borderId="48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horizontal="center"/>
    </xf>
    <xf numFmtId="0" fontId="37" fillId="24" borderId="0" xfId="0" applyFont="1" applyFill="1" applyAlignment="1">
      <alignment horizontal="center" vertical="center" wrapText="1"/>
    </xf>
    <xf numFmtId="4" fontId="34" fillId="24" borderId="10" xfId="57" applyNumberFormat="1" applyFont="1" applyFill="1" applyBorder="1" applyAlignment="1">
      <alignment horizontal="right" wrapText="1"/>
    </xf>
    <xf numFmtId="4" fontId="34" fillId="24" borderId="10" xfId="0" applyNumberFormat="1" applyFont="1" applyFill="1" applyBorder="1" applyAlignment="1">
      <alignment horizontal="right"/>
    </xf>
    <xf numFmtId="4" fontId="34" fillId="24" borderId="10" xfId="57" applyNumberFormat="1" applyFont="1" applyFill="1" applyBorder="1" applyAlignment="1">
      <alignment horizontal="right"/>
    </xf>
    <xf numFmtId="165" fontId="34" fillId="24" borderId="10" xfId="0" applyNumberFormat="1" applyFont="1" applyFill="1" applyBorder="1" applyAlignment="1">
      <alignment horizontal="right"/>
    </xf>
    <xf numFmtId="4" fontId="34" fillId="24" borderId="30" xfId="0" applyNumberFormat="1" applyFont="1" applyFill="1" applyBorder="1" applyAlignment="1">
      <alignment horizontal="center" wrapText="1"/>
    </xf>
    <xf numFmtId="4" fontId="34" fillId="24" borderId="13" xfId="57" applyNumberFormat="1" applyFont="1" applyFill="1" applyBorder="1" applyAlignment="1">
      <alignment horizontal="right" wrapText="1"/>
    </xf>
    <xf numFmtId="170" fontId="34" fillId="24" borderId="32" xfId="0" applyNumberFormat="1" applyFont="1" applyFill="1" applyBorder="1" applyAlignment="1">
      <alignment horizontal="right"/>
    </xf>
    <xf numFmtId="4" fontId="34" fillId="24" borderId="32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1"/>
    </xf>
    <xf numFmtId="0" fontId="47" fillId="24" borderId="12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3"/>
    </xf>
    <xf numFmtId="0" fontId="10" fillId="24" borderId="10" xfId="57" applyFont="1" applyFill="1" applyBorder="1" applyAlignment="1">
      <alignment horizontal="left" vertical="center" wrapText="1" indent="5"/>
    </xf>
    <xf numFmtId="0" fontId="10" fillId="24" borderId="10" xfId="0" applyFont="1" applyFill="1" applyBorder="1" applyAlignment="1">
      <alignment horizontal="left" vertical="center" wrapText="1" indent="1"/>
    </xf>
    <xf numFmtId="0" fontId="10" fillId="24" borderId="10" xfId="57" applyFont="1" applyFill="1" applyBorder="1" applyAlignment="1">
      <alignment horizontal="left" vertical="center" indent="3"/>
    </xf>
    <xf numFmtId="0" fontId="37" fillId="24" borderId="0" xfId="0" applyFont="1" applyFill="1" applyAlignment="1">
      <alignment horizontal="center" vertical="center"/>
    </xf>
    <xf numFmtId="0" fontId="34" fillId="24" borderId="30" xfId="0" applyFont="1" applyFill="1" applyBorder="1" applyAlignment="1">
      <alignment horizontal="center" wrapText="1"/>
    </xf>
    <xf numFmtId="4" fontId="34" fillId="24" borderId="32" xfId="57" applyNumberFormat="1" applyFont="1" applyFill="1" applyBorder="1" applyAlignment="1">
      <alignment horizontal="right"/>
    </xf>
    <xf numFmtId="4" fontId="34" fillId="24" borderId="32" xfId="57" applyNumberFormat="1" applyFont="1" applyFill="1" applyBorder="1" applyAlignment="1">
      <alignment horizontal="right" wrapText="1"/>
    </xf>
    <xf numFmtId="0" fontId="69" fillId="24" borderId="0" xfId="57" applyFont="1" applyFill="1" applyAlignment="1">
      <alignment horizontal="center" vertical="center" wrapText="1"/>
    </xf>
    <xf numFmtId="4" fontId="34" fillId="24" borderId="0" xfId="57" applyNumberFormat="1" applyFont="1" applyFill="1" applyAlignment="1">
      <alignment horizontal="center" vertical="center" wrapText="1"/>
    </xf>
    <xf numFmtId="0" fontId="34" fillId="24" borderId="0" xfId="57" applyFont="1" applyFill="1" applyAlignment="1">
      <alignment horizontal="center" vertical="center" wrapText="1"/>
    </xf>
    <xf numFmtId="0" fontId="34" fillId="24" borderId="0" xfId="57" applyFont="1" applyFill="1"/>
    <xf numFmtId="0" fontId="37" fillId="24" borderId="0" xfId="37" applyFont="1" applyFill="1" applyAlignment="1">
      <alignment horizontal="center" wrapText="1"/>
    </xf>
    <xf numFmtId="0" fontId="34" fillId="24" borderId="0" xfId="57" applyFont="1" applyFill="1" applyAlignment="1">
      <alignment horizontal="center" wrapText="1"/>
    </xf>
    <xf numFmtId="4" fontId="34" fillId="24" borderId="0" xfId="57" applyNumberFormat="1" applyFont="1" applyFill="1"/>
    <xf numFmtId="0" fontId="71" fillId="24" borderId="10" xfId="57" applyFont="1" applyFill="1" applyBorder="1" applyAlignment="1">
      <alignment horizontal="center" vertical="center" wrapText="1"/>
    </xf>
    <xf numFmtId="4" fontId="71" fillId="24" borderId="18" xfId="57" applyNumberFormat="1" applyFont="1" applyFill="1" applyBorder="1" applyAlignment="1">
      <alignment horizontal="center" vertical="center" wrapText="1"/>
    </xf>
    <xf numFmtId="0" fontId="71" fillId="24" borderId="1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 wrapText="1"/>
    </xf>
    <xf numFmtId="49" fontId="72" fillId="24" borderId="11" xfId="57" applyNumberFormat="1" applyFont="1" applyFill="1" applyBorder="1" applyAlignment="1">
      <alignment horizontal="center" vertical="center"/>
    </xf>
    <xf numFmtId="0" fontId="72" fillId="24" borderId="11" xfId="57" applyFont="1" applyFill="1" applyBorder="1" applyAlignment="1">
      <alignment horizontal="center" vertical="center" wrapText="1"/>
    </xf>
    <xf numFmtId="0" fontId="72" fillId="24" borderId="38" xfId="57" applyFont="1" applyFill="1" applyBorder="1" applyAlignment="1">
      <alignment horizontal="center" vertical="center" wrapText="1"/>
    </xf>
    <xf numFmtId="4" fontId="34" fillId="24" borderId="26" xfId="57" applyNumberFormat="1" applyFont="1" applyFill="1" applyBorder="1" applyAlignment="1">
      <alignment horizontal="right"/>
    </xf>
    <xf numFmtId="4" fontId="34" fillId="24" borderId="28" xfId="0" applyNumberFormat="1" applyFont="1" applyFill="1" applyBorder="1" applyAlignment="1">
      <alignment horizontal="right"/>
    </xf>
    <xf numFmtId="4" fontId="34" fillId="24" borderId="26" xfId="0" applyNumberFormat="1" applyFont="1" applyFill="1" applyBorder="1" applyAlignment="1">
      <alignment horizontal="right"/>
    </xf>
    <xf numFmtId="3" fontId="34" fillId="24" borderId="26" xfId="624" applyNumberFormat="1" applyFont="1" applyFill="1" applyBorder="1" applyAlignment="1">
      <alignment horizontal="right"/>
    </xf>
    <xf numFmtId="0" fontId="34" fillId="24" borderId="27" xfId="0" applyFont="1" applyFill="1" applyBorder="1" applyAlignment="1">
      <alignment horizontal="center" wrapText="1"/>
    </xf>
    <xf numFmtId="3" fontId="34" fillId="24" borderId="10" xfId="0" applyNumberFormat="1" applyFont="1" applyFill="1" applyBorder="1" applyAlignment="1">
      <alignment horizontal="right"/>
    </xf>
    <xf numFmtId="3" fontId="34" fillId="24" borderId="10" xfId="624" applyNumberFormat="1" applyFont="1" applyFill="1" applyBorder="1" applyAlignment="1">
      <alignment horizontal="right"/>
    </xf>
    <xf numFmtId="4" fontId="34" fillId="24" borderId="12" xfId="57" applyNumberFormat="1" applyFont="1" applyFill="1" applyBorder="1" applyAlignment="1">
      <alignment horizontal="right"/>
    </xf>
    <xf numFmtId="0" fontId="34" fillId="24" borderId="30" xfId="0" applyNumberFormat="1" applyFont="1" applyFill="1" applyBorder="1" applyAlignment="1">
      <alignment horizontal="center" vertical="center" wrapText="1"/>
    </xf>
    <xf numFmtId="3" fontId="34" fillId="24" borderId="10" xfId="57" applyNumberFormat="1" applyFont="1" applyFill="1" applyBorder="1" applyAlignment="1">
      <alignment horizontal="right"/>
    </xf>
    <xf numFmtId="0" fontId="34" fillId="24" borderId="30" xfId="0" applyFont="1" applyFill="1" applyBorder="1" applyAlignment="1">
      <alignment horizontal="center"/>
    </xf>
    <xf numFmtId="4" fontId="34" fillId="24" borderId="16" xfId="57" applyNumberFormat="1" applyFont="1" applyFill="1" applyBorder="1" applyAlignment="1">
      <alignment horizontal="right"/>
    </xf>
    <xf numFmtId="4" fontId="34" fillId="24" borderId="11" xfId="0" applyNumberFormat="1" applyFont="1" applyFill="1" applyBorder="1" applyAlignment="1">
      <alignment horizontal="right"/>
    </xf>
    <xf numFmtId="3" fontId="34" fillId="24" borderId="11" xfId="0" applyNumberFormat="1" applyFont="1" applyFill="1" applyBorder="1" applyAlignment="1">
      <alignment horizontal="right"/>
    </xf>
    <xf numFmtId="4" fontId="34" fillId="24" borderId="46" xfId="57" applyNumberFormat="1" applyFont="1" applyFill="1" applyBorder="1" applyAlignment="1">
      <alignment horizontal="right"/>
    </xf>
    <xf numFmtId="3" fontId="34" fillId="24" borderId="26" xfId="0" applyNumberFormat="1" applyFont="1" applyFill="1" applyBorder="1" applyAlignment="1">
      <alignment horizontal="right"/>
    </xf>
    <xf numFmtId="0" fontId="34" fillId="24" borderId="0" xfId="0" applyFont="1" applyFill="1" applyAlignment="1">
      <alignment horizontal="center" wrapText="1"/>
    </xf>
    <xf numFmtId="4" fontId="34" fillId="24" borderId="48" xfId="57" applyNumberFormat="1" applyFont="1" applyFill="1" applyBorder="1" applyAlignment="1">
      <alignment horizontal="right"/>
    </xf>
    <xf numFmtId="3" fontId="34" fillId="24" borderId="32" xfId="0" applyNumberFormat="1" applyFont="1" applyFill="1" applyBorder="1" applyAlignment="1">
      <alignment horizontal="right"/>
    </xf>
    <xf numFmtId="0" fontId="34" fillId="24" borderId="31" xfId="0" applyFont="1" applyFill="1" applyBorder="1" applyAlignment="1">
      <alignment horizontal="center" wrapText="1"/>
    </xf>
    <xf numFmtId="4" fontId="34" fillId="24" borderId="14" xfId="57" applyNumberFormat="1" applyFont="1" applyFill="1" applyBorder="1" applyAlignment="1">
      <alignment horizontal="right"/>
    </xf>
    <xf numFmtId="4" fontId="34" fillId="24" borderId="13" xfId="0" applyNumberFormat="1" applyFont="1" applyFill="1" applyBorder="1" applyAlignment="1">
      <alignment horizontal="right"/>
    </xf>
    <xf numFmtId="3" fontId="34" fillId="24" borderId="13" xfId="0" applyNumberFormat="1" applyFont="1" applyFill="1" applyBorder="1" applyAlignment="1">
      <alignment horizontal="right"/>
    </xf>
    <xf numFmtId="0" fontId="34" fillId="24" borderId="42" xfId="0" applyFont="1" applyFill="1" applyBorder="1" applyAlignment="1">
      <alignment horizontal="center" wrapText="1"/>
    </xf>
    <xf numFmtId="4" fontId="34" fillId="24" borderId="23" xfId="0" applyNumberFormat="1" applyFont="1" applyFill="1" applyBorder="1" applyAlignment="1">
      <alignment horizontal="right"/>
    </xf>
    <xf numFmtId="164" fontId="34" fillId="24" borderId="10" xfId="0" applyNumberFormat="1" applyFont="1" applyFill="1" applyBorder="1" applyAlignment="1">
      <alignment horizontal="right"/>
    </xf>
    <xf numFmtId="172" fontId="34" fillId="24" borderId="10" xfId="0" applyNumberFormat="1" applyFont="1" applyFill="1" applyBorder="1" applyAlignment="1">
      <alignment horizontal="right"/>
    </xf>
    <xf numFmtId="165" fontId="34" fillId="24" borderId="10" xfId="57" applyNumberFormat="1" applyFont="1" applyFill="1" applyBorder="1" applyAlignment="1">
      <alignment horizontal="right"/>
    </xf>
    <xf numFmtId="165" fontId="34" fillId="24" borderId="26" xfId="0" applyNumberFormat="1" applyFont="1" applyFill="1" applyBorder="1" applyAlignment="1">
      <alignment horizontal="right"/>
    </xf>
    <xf numFmtId="4" fontId="34" fillId="24" borderId="27" xfId="0" applyNumberFormat="1" applyFont="1" applyFill="1" applyBorder="1" applyAlignment="1">
      <alignment horizontal="center" wrapText="1"/>
    </xf>
    <xf numFmtId="170" fontId="34" fillId="24" borderId="10" xfId="0" applyNumberFormat="1" applyFont="1" applyFill="1" applyBorder="1" applyAlignment="1">
      <alignment horizontal="right"/>
    </xf>
    <xf numFmtId="165" fontId="34" fillId="24" borderId="13" xfId="57" applyNumberFormat="1" applyFont="1" applyFill="1" applyBorder="1" applyAlignment="1">
      <alignment horizontal="right"/>
    </xf>
    <xf numFmtId="4" fontId="34" fillId="24" borderId="19" xfId="57" applyNumberFormat="1" applyFont="1" applyFill="1" applyBorder="1" applyAlignment="1">
      <alignment horizontal="right"/>
    </xf>
    <xf numFmtId="4" fontId="34" fillId="24" borderId="13" xfId="57" applyNumberFormat="1" applyFont="1" applyFill="1" applyBorder="1" applyAlignment="1">
      <alignment horizontal="center"/>
    </xf>
    <xf numFmtId="4" fontId="34" fillId="24" borderId="42" xfId="57" applyNumberFormat="1" applyFont="1" applyFill="1" applyBorder="1" applyAlignment="1">
      <alignment horizontal="center" vertical="center" wrapText="1"/>
    </xf>
    <xf numFmtId="4" fontId="34" fillId="24" borderId="18" xfId="57" applyNumberFormat="1" applyFont="1" applyFill="1" applyBorder="1" applyAlignment="1">
      <alignment horizontal="right"/>
    </xf>
    <xf numFmtId="4" fontId="34" fillId="24" borderId="10" xfId="57" applyNumberFormat="1" applyFont="1" applyFill="1" applyBorder="1" applyAlignment="1">
      <alignment horizontal="center"/>
    </xf>
    <xf numFmtId="4" fontId="34" fillId="24" borderId="38" xfId="0" applyNumberFormat="1" applyFont="1" applyFill="1" applyBorder="1" applyAlignment="1">
      <alignment horizontal="center" wrapText="1"/>
    </xf>
    <xf numFmtId="4" fontId="34" fillId="24" borderId="52" xfId="57" applyNumberFormat="1" applyFont="1" applyFill="1" applyBorder="1" applyAlignment="1">
      <alignment horizontal="right"/>
    </xf>
    <xf numFmtId="4" fontId="34" fillId="24" borderId="32" xfId="57" applyNumberFormat="1" applyFont="1" applyFill="1" applyBorder="1" applyAlignment="1">
      <alignment horizontal="center"/>
    </xf>
    <xf numFmtId="4" fontId="34" fillId="24" borderId="31" xfId="0" applyNumberFormat="1" applyFont="1" applyFill="1" applyBorder="1" applyAlignment="1">
      <alignment horizontal="center" wrapText="1"/>
    </xf>
    <xf numFmtId="4" fontId="34" fillId="24" borderId="27" xfId="0" applyNumberFormat="1" applyFont="1" applyFill="1" applyBorder="1" applyAlignment="1">
      <alignment horizontal="center" vertical="center"/>
    </xf>
    <xf numFmtId="4" fontId="34" fillId="24" borderId="30" xfId="57" applyNumberFormat="1" applyFont="1" applyFill="1" applyBorder="1" applyAlignment="1">
      <alignment horizontal="center" vertical="center"/>
    </xf>
    <xf numFmtId="4" fontId="34" fillId="24" borderId="30" xfId="0" applyNumberFormat="1" applyFont="1" applyFill="1" applyBorder="1" applyAlignment="1">
      <alignment horizontal="center" vertical="center"/>
    </xf>
    <xf numFmtId="164" fontId="34" fillId="24" borderId="10" xfId="57" applyNumberFormat="1" applyFont="1" applyFill="1" applyBorder="1" applyAlignment="1">
      <alignment horizontal="right"/>
    </xf>
    <xf numFmtId="3" fontId="34" fillId="24" borderId="32" xfId="57" applyNumberFormat="1" applyFont="1" applyFill="1" applyBorder="1" applyAlignment="1">
      <alignment horizontal="right"/>
    </xf>
    <xf numFmtId="0" fontId="72" fillId="24" borderId="4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 wrapText="1"/>
    </xf>
    <xf numFmtId="4" fontId="34" fillId="24" borderId="26" xfId="57" applyNumberFormat="1" applyFont="1" applyFill="1" applyBorder="1" applyAlignment="1">
      <alignment horizontal="right" wrapText="1"/>
    </xf>
    <xf numFmtId="3" fontId="34" fillId="24" borderId="26" xfId="57" applyNumberFormat="1" applyFont="1" applyFill="1" applyBorder="1" applyAlignment="1">
      <alignment horizontal="right" wrapText="1"/>
    </xf>
    <xf numFmtId="166" fontId="34" fillId="24" borderId="27" xfId="57" applyNumberFormat="1" applyFont="1" applyFill="1" applyBorder="1" applyAlignment="1">
      <alignment horizontal="center" vertical="center" wrapText="1"/>
    </xf>
    <xf numFmtId="166" fontId="34" fillId="24" borderId="30" xfId="57" applyNumberFormat="1" applyFont="1" applyFill="1" applyBorder="1" applyAlignment="1">
      <alignment horizontal="center" vertical="center" wrapText="1"/>
    </xf>
    <xf numFmtId="166" fontId="74" fillId="24" borderId="30" xfId="57" applyNumberFormat="1" applyFont="1" applyFill="1" applyBorder="1" applyAlignment="1">
      <alignment horizontal="center" vertical="center" wrapText="1"/>
    </xf>
    <xf numFmtId="3" fontId="34" fillId="24" borderId="10" xfId="0" applyNumberFormat="1" applyFont="1" applyFill="1" applyBorder="1" applyAlignment="1">
      <alignment horizontal="right" wrapText="1"/>
    </xf>
    <xf numFmtId="165" fontId="34" fillId="24" borderId="12" xfId="57" applyNumberFormat="1" applyFont="1" applyFill="1" applyBorder="1" applyAlignment="1">
      <alignment horizontal="right"/>
    </xf>
    <xf numFmtId="4" fontId="34" fillId="24" borderId="10" xfId="0" applyNumberFormat="1" applyFont="1" applyFill="1" applyBorder="1" applyAlignment="1">
      <alignment horizontal="right" wrapText="1"/>
    </xf>
    <xf numFmtId="164" fontId="34" fillId="24" borderId="12" xfId="57" applyNumberFormat="1" applyFont="1" applyFill="1" applyBorder="1" applyAlignment="1">
      <alignment horizontal="right"/>
    </xf>
    <xf numFmtId="172" fontId="34" fillId="24" borderId="12" xfId="57" applyNumberFormat="1" applyFont="1" applyFill="1" applyBorder="1" applyAlignment="1">
      <alignment horizontal="right"/>
    </xf>
    <xf numFmtId="3" fontId="34" fillId="24" borderId="32" xfId="0" applyNumberFormat="1" applyFont="1" applyFill="1" applyBorder="1" applyAlignment="1">
      <alignment horizontal="right" wrapText="1"/>
    </xf>
    <xf numFmtId="164" fontId="34" fillId="24" borderId="26" xfId="57" applyNumberFormat="1" applyFont="1" applyFill="1" applyBorder="1" applyAlignment="1">
      <alignment horizontal="right"/>
    </xf>
    <xf numFmtId="3" fontId="34" fillId="24" borderId="26" xfId="0" applyNumberFormat="1" applyFont="1" applyFill="1" applyBorder="1" applyAlignment="1">
      <alignment horizontal="right" wrapText="1"/>
    </xf>
    <xf numFmtId="0" fontId="34" fillId="24" borderId="27" xfId="57" applyFont="1" applyFill="1" applyBorder="1" applyAlignment="1">
      <alignment horizontal="center" wrapText="1"/>
    </xf>
    <xf numFmtId="0" fontId="34" fillId="24" borderId="30" xfId="57" applyFont="1" applyFill="1" applyBorder="1" applyAlignment="1">
      <alignment horizontal="center" wrapText="1"/>
    </xf>
    <xf numFmtId="0" fontId="34" fillId="24" borderId="31" xfId="57" applyFont="1" applyFill="1" applyBorder="1" applyAlignment="1">
      <alignment horizontal="center" wrapText="1"/>
    </xf>
    <xf numFmtId="4" fontId="34" fillId="24" borderId="0" xfId="0" applyNumberFormat="1" applyFont="1" applyFill="1" applyBorder="1" applyAlignment="1">
      <alignment horizontal="center" vertical="center"/>
    </xf>
    <xf numFmtId="49" fontId="69" fillId="24" borderId="0" xfId="57" applyNumberFormat="1" applyFont="1" applyFill="1" applyAlignment="1">
      <alignment horizontal="center" vertical="center"/>
    </xf>
    <xf numFmtId="0" fontId="34" fillId="24" borderId="0" xfId="57" applyFont="1" applyFill="1" applyAlignment="1">
      <alignment wrapText="1"/>
    </xf>
    <xf numFmtId="0" fontId="34" fillId="24" borderId="0" xfId="57" applyFont="1" applyFill="1" applyAlignment="1">
      <alignment horizontal="center"/>
    </xf>
    <xf numFmtId="171" fontId="71" fillId="24" borderId="0" xfId="57" applyNumberFormat="1" applyFont="1" applyFill="1"/>
    <xf numFmtId="0" fontId="71" fillId="24" borderId="0" xfId="57" applyFont="1" applyFill="1"/>
    <xf numFmtId="0" fontId="34" fillId="24" borderId="0" xfId="57" applyFont="1" applyFill="1" applyAlignment="1">
      <alignment vertical="center"/>
    </xf>
    <xf numFmtId="4" fontId="34" fillId="24" borderId="0" xfId="57" applyNumberFormat="1" applyFont="1" applyFill="1" applyAlignment="1">
      <alignment vertical="center"/>
    </xf>
    <xf numFmtId="0" fontId="34" fillId="24" borderId="26" xfId="0" applyFont="1" applyFill="1" applyBorder="1" applyAlignment="1">
      <alignment horizontal="left" vertical="center" wrapText="1" indent="1"/>
    </xf>
    <xf numFmtId="49" fontId="69" fillId="24" borderId="29" xfId="0" applyNumberFormat="1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3"/>
    </xf>
    <xf numFmtId="0" fontId="69" fillId="24" borderId="12" xfId="57" applyFont="1" applyFill="1" applyBorder="1" applyAlignment="1">
      <alignment horizontal="center" vertical="center"/>
    </xf>
    <xf numFmtId="0" fontId="37" fillId="24" borderId="0" xfId="37" applyFont="1" applyFill="1" applyAlignment="1">
      <alignment horizontal="center"/>
    </xf>
    <xf numFmtId="49" fontId="69" fillId="24" borderId="25" xfId="0" applyNumberFormat="1" applyFont="1" applyFill="1" applyBorder="1" applyAlignment="1">
      <alignment horizontal="center" vertical="center"/>
    </xf>
    <xf numFmtId="0" fontId="34" fillId="24" borderId="26" xfId="0" applyFont="1" applyFill="1" applyBorder="1" applyAlignment="1">
      <alignment vertical="center" wrapText="1"/>
    </xf>
    <xf numFmtId="0" fontId="69" fillId="24" borderId="46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1"/>
    </xf>
    <xf numFmtId="0" fontId="34" fillId="24" borderId="10" xfId="57" applyFont="1" applyFill="1" applyBorder="1" applyAlignment="1">
      <alignment horizontal="left" vertical="center" wrapText="1" indent="1"/>
    </xf>
    <xf numFmtId="0" fontId="34" fillId="24" borderId="11" xfId="57" applyFont="1" applyFill="1" applyBorder="1" applyAlignment="1">
      <alignment horizontal="left" vertical="center" indent="1"/>
    </xf>
    <xf numFmtId="0" fontId="34" fillId="24" borderId="10" xfId="0" applyFont="1" applyFill="1" applyBorder="1" applyAlignment="1">
      <alignment vertical="center" wrapText="1"/>
    </xf>
    <xf numFmtId="0" fontId="34" fillId="24" borderId="10" xfId="57" applyFont="1" applyFill="1" applyBorder="1" applyAlignment="1">
      <alignment horizontal="left" vertical="center" wrapText="1" indent="3"/>
    </xf>
    <xf numFmtId="0" fontId="34" fillId="24" borderId="10" xfId="0" applyFont="1" applyFill="1" applyBorder="1" applyAlignment="1">
      <alignment horizontal="left" vertical="center" wrapText="1" indent="1"/>
    </xf>
    <xf numFmtId="0" fontId="34" fillId="24" borderId="10" xfId="57" applyFont="1" applyFill="1" applyBorder="1" applyAlignment="1">
      <alignment horizontal="left" vertical="center" wrapText="1" indent="5"/>
    </xf>
    <xf numFmtId="0" fontId="34" fillId="24" borderId="10" xfId="0" applyFont="1" applyFill="1" applyBorder="1" applyAlignment="1">
      <alignment horizontal="left" vertical="center" wrapText="1" indent="7"/>
    </xf>
    <xf numFmtId="49" fontId="69" fillId="24" borderId="37" xfId="0" applyNumberFormat="1" applyFont="1" applyFill="1" applyBorder="1" applyAlignment="1">
      <alignment horizontal="center" vertical="center"/>
    </xf>
    <xf numFmtId="0" fontId="34" fillId="24" borderId="11" xfId="57" applyFont="1" applyFill="1" applyBorder="1" applyAlignment="1">
      <alignment horizontal="left" vertical="center" indent="3"/>
    </xf>
    <xf numFmtId="0" fontId="69" fillId="24" borderId="16" xfId="57" applyFont="1" applyFill="1" applyBorder="1" applyAlignment="1">
      <alignment horizontal="center" vertical="center"/>
    </xf>
    <xf numFmtId="0" fontId="34" fillId="24" borderId="27" xfId="0" applyFont="1" applyFill="1" applyBorder="1" applyAlignment="1">
      <alignment horizontal="center"/>
    </xf>
    <xf numFmtId="49" fontId="69" fillId="24" borderId="39" xfId="0" applyNumberFormat="1" applyFont="1" applyFill="1" applyBorder="1" applyAlignment="1">
      <alignment horizontal="center" vertical="center"/>
    </xf>
    <xf numFmtId="0" fontId="34" fillId="24" borderId="32" xfId="57" applyFont="1" applyFill="1" applyBorder="1" applyAlignment="1">
      <alignment horizontal="left" vertical="center" indent="3"/>
    </xf>
    <xf numFmtId="0" fontId="69" fillId="24" borderId="48" xfId="57" applyFont="1" applyFill="1" applyBorder="1" applyAlignment="1">
      <alignment horizontal="center" vertical="center"/>
    </xf>
    <xf numFmtId="49" fontId="69" fillId="24" borderId="41" xfId="0" applyNumberFormat="1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vertical="center" wrapText="1"/>
    </xf>
    <xf numFmtId="0" fontId="69" fillId="24" borderId="14" xfId="57" applyFont="1" applyFill="1" applyBorder="1" applyAlignment="1">
      <alignment horizontal="center" vertical="center"/>
    </xf>
    <xf numFmtId="0" fontId="34" fillId="24" borderId="42" xfId="0" applyFont="1" applyFill="1" applyBorder="1" applyAlignment="1">
      <alignment horizontal="center"/>
    </xf>
    <xf numFmtId="49" fontId="69" fillId="24" borderId="0" xfId="57" applyNumberFormat="1" applyFont="1" applyFill="1" applyBorder="1" applyAlignment="1">
      <alignment horizontal="center" vertical="center"/>
    </xf>
    <xf numFmtId="49" fontId="69" fillId="24" borderId="0" xfId="57" applyNumberFormat="1" applyFont="1" applyFill="1" applyBorder="1" applyAlignment="1">
      <alignment horizontal="left" vertical="center"/>
    </xf>
    <xf numFmtId="3" fontId="34" fillId="24" borderId="0" xfId="57" applyNumberFormat="1" applyFont="1" applyFill="1" applyAlignment="1">
      <alignment vertical="center"/>
    </xf>
    <xf numFmtId="0" fontId="10" fillId="24" borderId="10" xfId="0" applyFont="1" applyFill="1" applyBorder="1" applyAlignment="1">
      <alignment horizontal="left" vertical="center" wrapText="1" indent="7"/>
    </xf>
    <xf numFmtId="0" fontId="10" fillId="24" borderId="10" xfId="57" applyFont="1" applyFill="1" applyBorder="1" applyAlignment="1">
      <alignment horizontal="left" vertical="center" indent="7"/>
    </xf>
    <xf numFmtId="0" fontId="37" fillId="24" borderId="0" xfId="0" applyFont="1" applyFill="1" applyAlignment="1">
      <alignment horizontal="center" vertical="center"/>
    </xf>
    <xf numFmtId="4" fontId="34" fillId="24" borderId="26" xfId="57" applyNumberFormat="1" applyFont="1" applyFill="1" applyBorder="1" applyAlignment="1">
      <alignment horizontal="right" vertical="center"/>
    </xf>
    <xf numFmtId="4" fontId="34" fillId="24" borderId="26" xfId="0" applyNumberFormat="1" applyFont="1" applyFill="1" applyBorder="1" applyAlignment="1">
      <alignment horizontal="right" vertical="center"/>
    </xf>
    <xf numFmtId="3" fontId="34" fillId="24" borderId="26" xfId="624" applyNumberFormat="1" applyFont="1" applyFill="1" applyBorder="1" applyAlignment="1">
      <alignment horizontal="right" vertical="center"/>
    </xf>
    <xf numFmtId="4" fontId="34" fillId="24" borderId="10" xfId="57" applyNumberFormat="1" applyFont="1" applyFill="1" applyBorder="1" applyAlignment="1">
      <alignment horizontal="right" vertical="center"/>
    </xf>
    <xf numFmtId="4" fontId="34" fillId="24" borderId="10" xfId="0" applyNumberFormat="1" applyFont="1" applyFill="1" applyBorder="1" applyAlignment="1">
      <alignment horizontal="right" vertical="center"/>
    </xf>
    <xf numFmtId="3" fontId="34" fillId="24" borderId="10" xfId="0" applyNumberFormat="1" applyFont="1" applyFill="1" applyBorder="1" applyAlignment="1">
      <alignment horizontal="right" vertical="center"/>
    </xf>
    <xf numFmtId="3" fontId="34" fillId="24" borderId="10" xfId="624" applyNumberFormat="1" applyFont="1" applyFill="1" applyBorder="1" applyAlignment="1">
      <alignment horizontal="right" vertical="center"/>
    </xf>
    <xf numFmtId="4" fontId="34" fillId="24" borderId="12" xfId="57" applyNumberFormat="1" applyFont="1" applyFill="1" applyBorder="1" applyAlignment="1">
      <alignment horizontal="right" vertical="center"/>
    </xf>
    <xf numFmtId="3" fontId="34" fillId="24" borderId="10" xfId="57" applyNumberFormat="1" applyFont="1" applyFill="1" applyBorder="1" applyAlignment="1">
      <alignment horizontal="right" vertical="center"/>
    </xf>
    <xf numFmtId="4" fontId="10" fillId="24" borderId="26" xfId="0" applyNumberFormat="1" applyFont="1" applyFill="1" applyBorder="1" applyAlignment="1">
      <alignment horizontal="right"/>
    </xf>
    <xf numFmtId="0" fontId="34" fillId="24" borderId="32" xfId="0" applyFont="1" applyFill="1" applyBorder="1" applyAlignment="1">
      <alignment horizontal="left" vertical="center" wrapText="1" indent="1"/>
    </xf>
    <xf numFmtId="0" fontId="34" fillId="24" borderId="38" xfId="0" applyFont="1" applyFill="1" applyBorder="1" applyAlignment="1">
      <alignment horizontal="center"/>
    </xf>
    <xf numFmtId="0" fontId="34" fillId="24" borderId="11" xfId="0" applyFont="1" applyFill="1" applyBorder="1" applyAlignment="1">
      <alignment vertical="center" wrapText="1"/>
    </xf>
    <xf numFmtId="4" fontId="34" fillId="24" borderId="27" xfId="0" applyNumberFormat="1" applyFont="1" applyFill="1" applyBorder="1" applyAlignment="1">
      <alignment horizontal="center"/>
    </xf>
    <xf numFmtId="4" fontId="34" fillId="24" borderId="30" xfId="0" applyNumberFormat="1" applyFont="1" applyFill="1" applyBorder="1" applyAlignment="1">
      <alignment horizontal="center"/>
    </xf>
    <xf numFmtId="0" fontId="69" fillId="24" borderId="10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5"/>
    </xf>
    <xf numFmtId="0" fontId="34" fillId="24" borderId="32" xfId="57" applyFont="1" applyFill="1" applyBorder="1" applyAlignment="1">
      <alignment horizontal="left" vertical="center" indent="5"/>
    </xf>
    <xf numFmtId="0" fontId="69" fillId="24" borderId="32" xfId="57" applyFont="1" applyFill="1" applyBorder="1" applyAlignment="1">
      <alignment horizontal="center" vertical="center"/>
    </xf>
    <xf numFmtId="4" fontId="34" fillId="24" borderId="31" xfId="0" applyNumberFormat="1" applyFont="1" applyFill="1" applyBorder="1" applyAlignment="1">
      <alignment horizontal="center"/>
    </xf>
    <xf numFmtId="0" fontId="34" fillId="24" borderId="12" xfId="0" applyFont="1" applyFill="1" applyBorder="1" applyAlignment="1">
      <alignment horizontal="center" vertical="center"/>
    </xf>
    <xf numFmtId="0" fontId="34" fillId="24" borderId="32" xfId="0" applyFont="1" applyFill="1" applyBorder="1" applyAlignment="1">
      <alignment vertical="center" wrapText="1"/>
    </xf>
    <xf numFmtId="49" fontId="72" fillId="24" borderId="39" xfId="57" applyNumberFormat="1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vertical="center"/>
    </xf>
    <xf numFmtId="0" fontId="34" fillId="24" borderId="10" xfId="57" applyFont="1" applyFill="1" applyBorder="1" applyAlignment="1">
      <alignment horizontal="left" vertical="center" indent="7"/>
    </xf>
    <xf numFmtId="3" fontId="34" fillId="24" borderId="13" xfId="57" applyNumberFormat="1" applyFont="1" applyFill="1" applyBorder="1" applyAlignment="1">
      <alignment horizontal="right" wrapText="1"/>
    </xf>
    <xf numFmtId="3" fontId="34" fillId="24" borderId="10" xfId="57" applyNumberFormat="1" applyFont="1" applyFill="1" applyBorder="1" applyAlignment="1">
      <alignment horizontal="right" wrapText="1"/>
    </xf>
    <xf numFmtId="0" fontId="34" fillId="24" borderId="11" xfId="0" applyFont="1" applyFill="1" applyBorder="1" applyAlignment="1">
      <alignment horizontal="left" vertical="center" wrapText="1" indent="1"/>
    </xf>
    <xf numFmtId="3" fontId="34" fillId="24" borderId="32" xfId="57" applyNumberFormat="1" applyFont="1" applyFill="1" applyBorder="1" applyAlignment="1">
      <alignment horizontal="right" wrapText="1"/>
    </xf>
    <xf numFmtId="0" fontId="69" fillId="24" borderId="46" xfId="57" applyFont="1" applyFill="1" applyBorder="1" applyAlignment="1">
      <alignment horizontal="center" vertical="center" wrapText="1"/>
    </xf>
    <xf numFmtId="0" fontId="34" fillId="24" borderId="27" xfId="57" applyFont="1" applyFill="1" applyBorder="1" applyAlignment="1">
      <alignment horizontal="center"/>
    </xf>
    <xf numFmtId="49" fontId="69" fillId="24" borderId="29" xfId="57" applyNumberFormat="1" applyFont="1" applyFill="1" applyBorder="1" applyAlignment="1">
      <alignment horizontal="center" vertical="center"/>
    </xf>
    <xf numFmtId="0" fontId="34" fillId="24" borderId="30" xfId="57" applyFont="1" applyFill="1" applyBorder="1" applyAlignment="1">
      <alignment horizontal="center"/>
    </xf>
    <xf numFmtId="0" fontId="69" fillId="24" borderId="12" xfId="57" applyFont="1" applyFill="1" applyBorder="1" applyAlignment="1">
      <alignment horizontal="center" vertical="center" wrapText="1"/>
    </xf>
    <xf numFmtId="49" fontId="69" fillId="24" borderId="39" xfId="57" applyNumberFormat="1" applyFont="1" applyFill="1" applyBorder="1" applyAlignment="1">
      <alignment horizontal="center" vertical="center"/>
    </xf>
    <xf numFmtId="0" fontId="34" fillId="24" borderId="32" xfId="57" applyFont="1" applyFill="1" applyBorder="1" applyAlignment="1">
      <alignment horizontal="left" vertical="center" wrapText="1" indent="3"/>
    </xf>
    <xf numFmtId="4" fontId="34" fillId="24" borderId="53" xfId="57" applyNumberFormat="1" applyFont="1" applyFill="1" applyBorder="1" applyAlignment="1">
      <alignment horizontal="right" wrapText="1"/>
    </xf>
    <xf numFmtId="3" fontId="34" fillId="24" borderId="53" xfId="57" applyNumberFormat="1" applyFont="1" applyFill="1" applyBorder="1" applyAlignment="1">
      <alignment horizontal="right" wrapText="1"/>
    </xf>
    <xf numFmtId="0" fontId="34" fillId="24" borderId="31" xfId="57" applyFont="1" applyFill="1" applyBorder="1" applyAlignment="1">
      <alignment horizontal="center"/>
    </xf>
    <xf numFmtId="0" fontId="36" fillId="24" borderId="0" xfId="37" applyFont="1" applyFill="1" applyAlignment="1">
      <alignment horizontal="center"/>
    </xf>
    <xf numFmtId="0" fontId="34" fillId="24" borderId="30" xfId="0" applyFont="1" applyFill="1" applyBorder="1" applyAlignment="1">
      <alignment horizontal="center" vertical="center" wrapText="1"/>
    </xf>
    <xf numFmtId="165" fontId="34" fillId="24" borderId="10" xfId="0" applyNumberFormat="1" applyFont="1" applyFill="1" applyBorder="1" applyAlignment="1">
      <alignment horizontal="center" vertical="center"/>
    </xf>
    <xf numFmtId="165" fontId="34" fillId="24" borderId="10" xfId="0" applyNumberFormat="1" applyFont="1" applyFill="1" applyBorder="1" applyAlignment="1">
      <alignment horizontal="center" vertical="center" wrapText="1"/>
    </xf>
    <xf numFmtId="4" fontId="34" fillId="24" borderId="30" xfId="0" applyNumberFormat="1" applyFont="1" applyFill="1" applyBorder="1" applyAlignment="1">
      <alignment horizontal="center" vertical="center" wrapText="1"/>
    </xf>
    <xf numFmtId="49" fontId="52" fillId="24" borderId="37" xfId="57" applyNumberFormat="1" applyFont="1" applyFill="1" applyBorder="1" applyAlignment="1">
      <alignment horizontal="center" vertical="center"/>
    </xf>
    <xf numFmtId="0" fontId="52" fillId="24" borderId="11" xfId="57" applyFont="1" applyFill="1" applyBorder="1" applyAlignment="1">
      <alignment horizontal="center" vertical="center" wrapText="1"/>
    </xf>
    <xf numFmtId="49" fontId="47" fillId="24" borderId="25" xfId="0" applyNumberFormat="1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vertical="center" wrapText="1"/>
    </xf>
    <xf numFmtId="0" fontId="47" fillId="24" borderId="46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indent="1"/>
    </xf>
    <xf numFmtId="0" fontId="10" fillId="24" borderId="11" xfId="57" applyFont="1" applyFill="1" applyBorder="1" applyAlignment="1">
      <alignment horizontal="left" vertical="center" indent="1"/>
    </xf>
    <xf numFmtId="0" fontId="10" fillId="24" borderId="10" xfId="0" applyFont="1" applyFill="1" applyBorder="1" applyAlignment="1">
      <alignment vertical="center" wrapText="1"/>
    </xf>
    <xf numFmtId="49" fontId="47" fillId="24" borderId="37" xfId="0" applyNumberFormat="1" applyFont="1" applyFill="1" applyBorder="1" applyAlignment="1">
      <alignment horizontal="center" vertical="center"/>
    </xf>
    <xf numFmtId="0" fontId="10" fillId="24" borderId="11" xfId="57" applyFont="1" applyFill="1" applyBorder="1" applyAlignment="1">
      <alignment horizontal="left" vertical="center" indent="3"/>
    </xf>
    <xf numFmtId="0" fontId="47" fillId="24" borderId="16" xfId="57" applyFont="1" applyFill="1" applyBorder="1" applyAlignment="1">
      <alignment horizontal="center" vertical="center"/>
    </xf>
    <xf numFmtId="49" fontId="47" fillId="24" borderId="39" xfId="0" applyNumberFormat="1" applyFont="1" applyFill="1" applyBorder="1" applyAlignment="1">
      <alignment horizontal="center" vertical="center"/>
    </xf>
    <xf numFmtId="0" fontId="10" fillId="24" borderId="32" xfId="57" applyFont="1" applyFill="1" applyBorder="1" applyAlignment="1">
      <alignment horizontal="left" vertical="center" indent="3"/>
    </xf>
    <xf numFmtId="0" fontId="47" fillId="24" borderId="48" xfId="57" applyFont="1" applyFill="1" applyBorder="1" applyAlignment="1">
      <alignment horizontal="center" vertical="center"/>
    </xf>
    <xf numFmtId="49" fontId="47" fillId="24" borderId="41" xfId="0" applyNumberFormat="1" applyFont="1" applyFill="1" applyBorder="1" applyAlignment="1">
      <alignment horizontal="center" vertical="center"/>
    </xf>
    <xf numFmtId="0" fontId="10" fillId="24" borderId="13" xfId="0" applyFont="1" applyFill="1" applyBorder="1" applyAlignment="1">
      <alignment vertical="center" wrapText="1"/>
    </xf>
    <xf numFmtId="0" fontId="47" fillId="24" borderId="14" xfId="57" applyFont="1" applyFill="1" applyBorder="1" applyAlignment="1">
      <alignment horizontal="center" vertical="center"/>
    </xf>
    <xf numFmtId="0" fontId="10" fillId="24" borderId="32" xfId="0" applyFont="1" applyFill="1" applyBorder="1" applyAlignment="1">
      <alignment horizontal="left" vertical="center" wrapText="1" indent="1"/>
    </xf>
    <xf numFmtId="0" fontId="10" fillId="24" borderId="11" xfId="0" applyFont="1" applyFill="1" applyBorder="1" applyAlignment="1">
      <alignment vertical="center" wrapText="1"/>
    </xf>
    <xf numFmtId="0" fontId="47" fillId="24" borderId="10" xfId="57" applyFont="1" applyFill="1" applyBorder="1" applyAlignment="1">
      <alignment horizontal="center" vertical="center"/>
    </xf>
    <xf numFmtId="0" fontId="10" fillId="24" borderId="13" xfId="57" applyFont="1" applyFill="1" applyBorder="1" applyAlignment="1">
      <alignment horizontal="left" vertical="center" indent="3"/>
    </xf>
    <xf numFmtId="0" fontId="10" fillId="24" borderId="10" xfId="57" applyFont="1" applyFill="1" applyBorder="1" applyAlignment="1">
      <alignment horizontal="left" vertical="center" indent="5"/>
    </xf>
    <xf numFmtId="0" fontId="10" fillId="24" borderId="32" xfId="57" applyFont="1" applyFill="1" applyBorder="1" applyAlignment="1">
      <alignment horizontal="left" vertical="center" indent="5"/>
    </xf>
    <xf numFmtId="0" fontId="10" fillId="24" borderId="12" xfId="0" applyFont="1" applyFill="1" applyBorder="1" applyAlignment="1">
      <alignment horizontal="center" vertical="center"/>
    </xf>
    <xf numFmtId="0" fontId="10" fillId="24" borderId="32" xfId="0" applyFont="1" applyFill="1" applyBorder="1" applyAlignment="1">
      <alignment vertical="center" wrapText="1"/>
    </xf>
    <xf numFmtId="49" fontId="52" fillId="24" borderId="39" xfId="57" applyNumberFormat="1" applyFont="1" applyFill="1" applyBorder="1" applyAlignment="1">
      <alignment horizontal="center" vertical="center"/>
    </xf>
    <xf numFmtId="0" fontId="52" fillId="24" borderId="32" xfId="5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vertical="center"/>
    </xf>
    <xf numFmtId="0" fontId="10" fillId="24" borderId="11" xfId="0" applyFont="1" applyFill="1" applyBorder="1" applyAlignment="1">
      <alignment horizontal="left" vertical="center" wrapText="1" indent="1"/>
    </xf>
    <xf numFmtId="0" fontId="47" fillId="24" borderId="46" xfId="57" applyFont="1" applyFill="1" applyBorder="1" applyAlignment="1">
      <alignment horizontal="center" vertical="center" wrapText="1"/>
    </xf>
    <xf numFmtId="49" fontId="47" fillId="24" borderId="29" xfId="57" applyNumberFormat="1" applyFont="1" applyFill="1" applyBorder="1" applyAlignment="1">
      <alignment horizontal="center" vertical="center"/>
    </xf>
    <xf numFmtId="0" fontId="47" fillId="24" borderId="12" xfId="57" applyFont="1" applyFill="1" applyBorder="1" applyAlignment="1">
      <alignment horizontal="center" vertical="center" wrapText="1"/>
    </xf>
    <xf numFmtId="49" fontId="47" fillId="24" borderId="39" xfId="57" applyNumberFormat="1" applyFont="1" applyFill="1" applyBorder="1" applyAlignment="1">
      <alignment horizontal="center" vertical="center"/>
    </xf>
    <xf numFmtId="0" fontId="10" fillId="24" borderId="32" xfId="57" applyFont="1" applyFill="1" applyBorder="1" applyAlignment="1">
      <alignment horizontal="left" vertical="center" wrapText="1" indent="3"/>
    </xf>
    <xf numFmtId="49" fontId="47" fillId="24" borderId="15" xfId="57" applyNumberFormat="1" applyFont="1" applyFill="1" applyBorder="1" applyAlignment="1">
      <alignment horizontal="left" vertical="center"/>
    </xf>
    <xf numFmtId="0" fontId="34" fillId="24" borderId="12" xfId="0" applyFont="1" applyFill="1" applyBorder="1" applyAlignment="1">
      <alignment horizontal="center" wrapText="1"/>
    </xf>
    <xf numFmtId="0" fontId="34" fillId="24" borderId="0" xfId="0" applyFont="1" applyFill="1" applyAlignment="1">
      <alignment horizontal="center" vertical="center" wrapText="1"/>
    </xf>
    <xf numFmtId="4" fontId="34" fillId="24" borderId="28" xfId="0" applyNumberFormat="1" applyFont="1" applyFill="1" applyBorder="1" applyAlignment="1">
      <alignment horizontal="right" vertical="center"/>
    </xf>
    <xf numFmtId="4" fontId="10" fillId="24" borderId="10" xfId="0" applyNumberFormat="1" applyFont="1" applyFill="1" applyBorder="1" applyAlignment="1">
      <alignment horizontal="right" vertical="center"/>
    </xf>
    <xf numFmtId="4" fontId="10" fillId="24" borderId="10" xfId="0" applyNumberFormat="1" applyFont="1" applyFill="1" applyBorder="1" applyAlignment="1">
      <alignment horizontal="right"/>
    </xf>
    <xf numFmtId="4" fontId="34" fillId="24" borderId="0" xfId="0" applyNumberFormat="1" applyFont="1" applyFill="1" applyBorder="1" applyAlignment="1">
      <alignment horizontal="right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24" borderId="24" xfId="37" applyFont="1" applyFill="1" applyBorder="1" applyAlignment="1">
      <alignment horizontal="center" vertical="center" wrapText="1"/>
    </xf>
    <xf numFmtId="0" fontId="10" fillId="24" borderId="11" xfId="37" applyFont="1" applyFill="1" applyBorder="1" applyAlignment="1">
      <alignment horizontal="center" vertical="center" textRotation="90" wrapText="1"/>
    </xf>
    <xf numFmtId="0" fontId="10" fillId="24" borderId="13" xfId="37" applyFont="1" applyFill="1" applyBorder="1" applyAlignment="1">
      <alignment horizontal="center" vertical="center" textRotation="90" wrapText="1"/>
    </xf>
    <xf numFmtId="0" fontId="10" fillId="24" borderId="11" xfId="0" applyFont="1" applyFill="1" applyBorder="1" applyAlignment="1">
      <alignment horizontal="center" vertical="center" textRotation="90" wrapText="1"/>
    </xf>
    <xf numFmtId="0" fontId="10" fillId="24" borderId="13" xfId="0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center"/>
    </xf>
    <xf numFmtId="0" fontId="10" fillId="24" borderId="14" xfId="37" applyFont="1" applyFill="1" applyBorder="1" applyAlignment="1">
      <alignment horizontal="center" vertical="center" wrapText="1"/>
    </xf>
    <xf numFmtId="0" fontId="10" fillId="24" borderId="19" xfId="37" applyFont="1" applyFill="1" applyBorder="1" applyAlignment="1">
      <alignment horizontal="center" vertical="center" wrapText="1"/>
    </xf>
    <xf numFmtId="0" fontId="32" fillId="24" borderId="10" xfId="45" applyFont="1" applyFill="1" applyBorder="1" applyAlignment="1">
      <alignment horizontal="center" vertical="center" wrapText="1"/>
    </xf>
    <xf numFmtId="0" fontId="32" fillId="24" borderId="12" xfId="45" applyFont="1" applyFill="1" applyBorder="1" applyAlignment="1">
      <alignment horizontal="center" vertical="center"/>
    </xf>
    <xf numFmtId="0" fontId="32" fillId="24" borderId="24" xfId="45" applyFont="1" applyFill="1" applyBorder="1" applyAlignment="1">
      <alignment horizontal="center" vertical="center"/>
    </xf>
    <xf numFmtId="0" fontId="32" fillId="24" borderId="18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24" borderId="12" xfId="45" applyFont="1" applyFill="1" applyBorder="1" applyAlignment="1">
      <alignment horizontal="center" vertical="center" wrapText="1"/>
    </xf>
    <xf numFmtId="0" fontId="32" fillId="24" borderId="24" xfId="45" applyFont="1" applyFill="1" applyBorder="1" applyAlignment="1">
      <alignment horizontal="center" vertical="center" wrapText="1"/>
    </xf>
    <xf numFmtId="0" fontId="32" fillId="24" borderId="18" xfId="45" applyFont="1" applyFill="1" applyBorder="1" applyAlignment="1">
      <alignment horizontal="center" vertical="center" wrapText="1"/>
    </xf>
    <xf numFmtId="0" fontId="10" fillId="24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/>
    </xf>
    <xf numFmtId="1" fontId="10" fillId="0" borderId="12" xfId="37" applyNumberFormat="1" applyFont="1" applyBorder="1" applyAlignment="1">
      <alignment horizontal="center" vertical="top"/>
    </xf>
    <xf numFmtId="1" fontId="10" fillId="0" borderId="24" xfId="37" applyNumberFormat="1" applyFont="1" applyBorder="1" applyAlignment="1">
      <alignment horizontal="center" vertical="top"/>
    </xf>
    <xf numFmtId="1" fontId="10" fillId="0" borderId="18" xfId="37" applyNumberFormat="1" applyFont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37" applyFont="1" applyAlignment="1">
      <alignment horizontal="left" wrapText="1"/>
    </xf>
    <xf numFmtId="0" fontId="10" fillId="0" borderId="0" xfId="37" applyFont="1" applyAlignment="1">
      <alignment horizontal="center" wrapText="1"/>
    </xf>
    <xf numFmtId="0" fontId="34" fillId="0" borderId="0" xfId="55" applyFont="1" applyAlignment="1">
      <alignment horizontal="center" vertical="top"/>
    </xf>
    <xf numFmtId="49" fontId="53" fillId="24" borderId="33" xfId="57" applyNumberFormat="1" applyFont="1" applyFill="1" applyBorder="1" applyAlignment="1">
      <alignment horizontal="center" vertical="center"/>
    </xf>
    <xf numFmtId="49" fontId="53" fillId="24" borderId="34" xfId="57" applyNumberFormat="1" applyFont="1" applyFill="1" applyBorder="1" applyAlignment="1">
      <alignment horizontal="center" vertical="center"/>
    </xf>
    <xf numFmtId="49" fontId="53" fillId="24" borderId="35" xfId="57" applyNumberFormat="1" applyFont="1" applyFill="1" applyBorder="1" applyAlignment="1">
      <alignment horizontal="center" vertical="center"/>
    </xf>
    <xf numFmtId="49" fontId="53" fillId="24" borderId="51" xfId="57" applyNumberFormat="1" applyFont="1" applyFill="1" applyBorder="1" applyAlignment="1">
      <alignment horizontal="center" vertical="center"/>
    </xf>
    <xf numFmtId="49" fontId="53" fillId="24" borderId="50" xfId="57" applyNumberFormat="1" applyFont="1" applyFill="1" applyBorder="1" applyAlignment="1">
      <alignment horizontal="center" vertical="center"/>
    </xf>
    <xf numFmtId="49" fontId="53" fillId="24" borderId="49" xfId="57" applyNumberFormat="1" applyFont="1" applyFill="1" applyBorder="1" applyAlignment="1">
      <alignment horizontal="center" vertical="center"/>
    </xf>
    <xf numFmtId="49" fontId="53" fillId="24" borderId="43" xfId="57" applyNumberFormat="1" applyFont="1" applyFill="1" applyBorder="1" applyAlignment="1">
      <alignment horizontal="center" vertical="center"/>
    </xf>
    <xf numFmtId="49" fontId="53" fillId="24" borderId="0" xfId="57" applyNumberFormat="1" applyFont="1" applyFill="1" applyBorder="1" applyAlignment="1">
      <alignment horizontal="center" vertical="center"/>
    </xf>
    <xf numFmtId="49" fontId="53" fillId="24" borderId="44" xfId="57" applyNumberFormat="1" applyFont="1" applyFill="1" applyBorder="1" applyAlignment="1">
      <alignment horizontal="center" vertical="center"/>
    </xf>
    <xf numFmtId="0" fontId="51" fillId="24" borderId="43" xfId="57" applyFont="1" applyFill="1" applyBorder="1" applyAlignment="1">
      <alignment horizontal="center" vertical="center" wrapText="1"/>
    </xf>
    <xf numFmtId="0" fontId="51" fillId="24" borderId="0" xfId="57" applyFont="1" applyFill="1" applyBorder="1" applyAlignment="1">
      <alignment horizontal="center" vertical="center" wrapText="1"/>
    </xf>
    <xf numFmtId="0" fontId="51" fillId="24" borderId="44" xfId="57" applyFont="1" applyFill="1" applyBorder="1" applyAlignment="1">
      <alignment horizontal="center" vertical="center" wrapText="1"/>
    </xf>
    <xf numFmtId="49" fontId="47" fillId="24" borderId="0" xfId="57" applyNumberFormat="1" applyFont="1" applyFill="1" applyAlignment="1">
      <alignment horizontal="left" vertical="center" wrapText="1"/>
    </xf>
    <xf numFmtId="0" fontId="71" fillId="24" borderId="47" xfId="57" applyFont="1" applyFill="1" applyBorder="1" applyAlignment="1">
      <alignment horizontal="center" vertical="center" wrapText="1"/>
    </xf>
    <xf numFmtId="0" fontId="71" fillId="24" borderId="42" xfId="57" applyFont="1" applyFill="1" applyBorder="1" applyAlignment="1">
      <alignment horizontal="center" vertical="center" wrapText="1"/>
    </xf>
    <xf numFmtId="49" fontId="56" fillId="24" borderId="25" xfId="57" applyNumberFormat="1" applyFont="1" applyFill="1" applyBorder="1" applyAlignment="1">
      <alignment horizontal="center" vertical="center" wrapText="1"/>
    </xf>
    <xf numFmtId="49" fontId="56" fillId="24" borderId="29" xfId="57" applyNumberFormat="1" applyFont="1" applyFill="1" applyBorder="1" applyAlignment="1">
      <alignment horizontal="center" vertical="center" wrapText="1"/>
    </xf>
    <xf numFmtId="0" fontId="56" fillId="24" borderId="26" xfId="57" applyFont="1" applyFill="1" applyBorder="1" applyAlignment="1">
      <alignment horizontal="center" vertical="center" wrapText="1"/>
    </xf>
    <xf numFmtId="0" fontId="56" fillId="24" borderId="10" xfId="57" applyFont="1" applyFill="1" applyBorder="1" applyAlignment="1">
      <alignment horizontal="center" vertical="center" wrapText="1"/>
    </xf>
    <xf numFmtId="0" fontId="56" fillId="24" borderId="46" xfId="57" applyFont="1" applyFill="1" applyBorder="1" applyAlignment="1">
      <alignment horizontal="center" vertical="center" wrapText="1"/>
    </xf>
    <xf numFmtId="0" fontId="56" fillId="24" borderId="12" xfId="57" applyFont="1" applyFill="1" applyBorder="1" applyAlignment="1">
      <alignment horizontal="center" vertical="center" wrapText="1"/>
    </xf>
    <xf numFmtId="0" fontId="70" fillId="24" borderId="46" xfId="57" applyFont="1" applyFill="1" applyBorder="1" applyAlignment="1">
      <alignment horizontal="center" vertical="center" wrapText="1"/>
    </xf>
    <xf numFmtId="0" fontId="34" fillId="24" borderId="28" xfId="0" applyFont="1" applyFill="1" applyBorder="1" applyAlignment="1">
      <alignment horizontal="center" vertical="center" wrapText="1"/>
    </xf>
    <xf numFmtId="0" fontId="70" fillId="24" borderId="28" xfId="57" applyFont="1" applyFill="1" applyBorder="1" applyAlignment="1">
      <alignment horizontal="center" vertical="center" wrapText="1"/>
    </xf>
    <xf numFmtId="0" fontId="0" fillId="24" borderId="0" xfId="0" applyFill="1" applyAlignment="1"/>
    <xf numFmtId="4" fontId="75" fillId="24" borderId="0" xfId="57" applyNumberFormat="1" applyFont="1" applyFill="1" applyAlignment="1">
      <alignment horizontal="center" vertical="center" wrapText="1"/>
    </xf>
    <xf numFmtId="0" fontId="34" fillId="24" borderId="0" xfId="0" applyFont="1" applyFill="1" applyAlignment="1"/>
    <xf numFmtId="0" fontId="10" fillId="24" borderId="45" xfId="57" applyFont="1" applyFill="1" applyBorder="1" applyAlignment="1">
      <alignment horizontal="left" vertical="center" wrapText="1"/>
    </xf>
    <xf numFmtId="0" fontId="10" fillId="24" borderId="28" xfId="57" applyFont="1" applyFill="1" applyBorder="1" applyAlignment="1">
      <alignment horizontal="left" vertical="center" wrapText="1"/>
    </xf>
    <xf numFmtId="49" fontId="47" fillId="24" borderId="0" xfId="57" applyNumberFormat="1" applyFont="1" applyFill="1" applyAlignment="1">
      <alignment horizontal="left" vertical="center"/>
    </xf>
    <xf numFmtId="49" fontId="65" fillId="24" borderId="0" xfId="57" applyNumberFormat="1" applyFont="1" applyFill="1" applyAlignment="1">
      <alignment horizontal="left" vertical="center"/>
    </xf>
    <xf numFmtId="0" fontId="65" fillId="24" borderId="0" xfId="0" applyFont="1" applyFill="1" applyAlignment="1">
      <alignment horizontal="left"/>
    </xf>
    <xf numFmtId="0" fontId="47" fillId="24" borderId="0" xfId="57" applyNumberFormat="1" applyFont="1" applyFill="1" applyAlignment="1">
      <alignment horizontal="left" vertical="top" wrapText="1"/>
    </xf>
    <xf numFmtId="49" fontId="78" fillId="24" borderId="43" xfId="57" applyNumberFormat="1" applyFont="1" applyFill="1" applyBorder="1" applyAlignment="1">
      <alignment horizontal="center" vertical="center"/>
    </xf>
    <xf numFmtId="49" fontId="78" fillId="24" borderId="0" xfId="57" applyNumberFormat="1" applyFont="1" applyFill="1" applyBorder="1" applyAlignment="1">
      <alignment horizontal="center" vertical="center"/>
    </xf>
    <xf numFmtId="49" fontId="78" fillId="24" borderId="44" xfId="57" applyNumberFormat="1" applyFont="1" applyFill="1" applyBorder="1" applyAlignment="1">
      <alignment horizontal="center" vertical="center"/>
    </xf>
    <xf numFmtId="0" fontId="76" fillId="24" borderId="0" xfId="57" applyFont="1" applyFill="1" applyAlignment="1">
      <alignment horizontal="center" vertical="center" wrapText="1"/>
    </xf>
    <xf numFmtId="0" fontId="76" fillId="24" borderId="0" xfId="57" applyFont="1" applyFill="1" applyBorder="1" applyAlignment="1">
      <alignment horizontal="center" vertical="center" wrapText="1"/>
    </xf>
    <xf numFmtId="0" fontId="77" fillId="24" borderId="0" xfId="57" applyFont="1" applyFill="1" applyAlignment="1">
      <alignment horizontal="center" vertical="center" wrapText="1"/>
    </xf>
    <xf numFmtId="0" fontId="34" fillId="24" borderId="0" xfId="0" applyFont="1" applyFill="1" applyAlignment="1">
      <alignment vertical="center" wrapText="1"/>
    </xf>
    <xf numFmtId="49" fontId="78" fillId="24" borderId="33" xfId="57" applyNumberFormat="1" applyFont="1" applyFill="1" applyBorder="1" applyAlignment="1">
      <alignment horizontal="center" vertical="center"/>
    </xf>
    <xf numFmtId="49" fontId="78" fillId="24" borderId="34" xfId="57" applyNumberFormat="1" applyFont="1" applyFill="1" applyBorder="1" applyAlignment="1">
      <alignment horizontal="center" vertical="center"/>
    </xf>
    <xf numFmtId="49" fontId="78" fillId="24" borderId="35" xfId="57" applyNumberFormat="1" applyFont="1" applyFill="1" applyBorder="1" applyAlignment="1">
      <alignment horizontal="center" vertical="center"/>
    </xf>
    <xf numFmtId="49" fontId="70" fillId="24" borderId="25" xfId="57" applyNumberFormat="1" applyFont="1" applyFill="1" applyBorder="1" applyAlignment="1">
      <alignment horizontal="center" vertical="center" wrapText="1"/>
    </xf>
    <xf numFmtId="49" fontId="70" fillId="24" borderId="29" xfId="57" applyNumberFormat="1" applyFont="1" applyFill="1" applyBorder="1" applyAlignment="1">
      <alignment horizontal="center" vertical="center" wrapText="1"/>
    </xf>
    <xf numFmtId="0" fontId="70" fillId="24" borderId="26" xfId="57" applyFont="1" applyFill="1" applyBorder="1" applyAlignment="1">
      <alignment horizontal="center" vertical="center" wrapText="1"/>
    </xf>
    <xf numFmtId="0" fontId="70" fillId="24" borderId="10" xfId="57" applyFont="1" applyFill="1" applyBorder="1" applyAlignment="1">
      <alignment horizontal="center" vertical="center" wrapText="1"/>
    </xf>
    <xf numFmtId="0" fontId="70" fillId="24" borderId="12" xfId="57" applyFont="1" applyFill="1" applyBorder="1" applyAlignment="1">
      <alignment horizontal="center" vertical="center" wrapText="1"/>
    </xf>
    <xf numFmtId="49" fontId="78" fillId="24" borderId="51" xfId="57" applyNumberFormat="1" applyFont="1" applyFill="1" applyBorder="1" applyAlignment="1">
      <alignment horizontal="center" vertical="center"/>
    </xf>
    <xf numFmtId="49" fontId="78" fillId="24" borderId="50" xfId="57" applyNumberFormat="1" applyFont="1" applyFill="1" applyBorder="1" applyAlignment="1">
      <alignment horizontal="center" vertical="center"/>
    </xf>
    <xf numFmtId="49" fontId="78" fillId="24" borderId="49" xfId="57" applyNumberFormat="1" applyFont="1" applyFill="1" applyBorder="1" applyAlignment="1">
      <alignment horizontal="center" vertical="center"/>
    </xf>
    <xf numFmtId="0" fontId="34" fillId="24" borderId="45" xfId="57" applyFont="1" applyFill="1" applyBorder="1" applyAlignment="1">
      <alignment horizontal="left" vertical="center" wrapText="1"/>
    </xf>
    <xf numFmtId="0" fontId="34" fillId="24" borderId="28" xfId="57" applyFont="1" applyFill="1" applyBorder="1" applyAlignment="1">
      <alignment horizontal="left" vertical="center" wrapText="1"/>
    </xf>
    <xf numFmtId="49" fontId="69" fillId="24" borderId="0" xfId="57" applyNumberFormat="1" applyFont="1" applyFill="1" applyAlignment="1">
      <alignment horizontal="left" vertical="center"/>
    </xf>
    <xf numFmtId="49" fontId="75" fillId="24" borderId="0" xfId="57" applyNumberFormat="1" applyFont="1" applyFill="1" applyAlignment="1">
      <alignment horizontal="left" vertical="center"/>
    </xf>
    <xf numFmtId="0" fontId="75" fillId="24" borderId="0" xfId="0" applyFont="1" applyFill="1" applyAlignment="1">
      <alignment horizontal="left"/>
    </xf>
    <xf numFmtId="0" fontId="69" fillId="24" borderId="0" xfId="57" applyNumberFormat="1" applyFont="1" applyFill="1" applyAlignment="1">
      <alignment horizontal="left" vertical="top" wrapText="1"/>
    </xf>
    <xf numFmtId="49" fontId="69" fillId="24" borderId="0" xfId="57" applyNumberFormat="1" applyFont="1" applyFill="1" applyAlignment="1">
      <alignment horizontal="left" vertical="center" wrapText="1"/>
    </xf>
    <xf numFmtId="0" fontId="77" fillId="24" borderId="43" xfId="57" applyFont="1" applyFill="1" applyBorder="1" applyAlignment="1">
      <alignment horizontal="center" vertical="center" wrapText="1"/>
    </xf>
    <xf numFmtId="0" fontId="77" fillId="24" borderId="0" xfId="57" applyFont="1" applyFill="1" applyBorder="1" applyAlignment="1">
      <alignment horizontal="center" vertical="center" wrapText="1"/>
    </xf>
    <xf numFmtId="0" fontId="77" fillId="24" borderId="44" xfId="57" applyFont="1" applyFill="1" applyBorder="1" applyAlignment="1">
      <alignment horizontal="center" vertical="center" wrapText="1"/>
    </xf>
    <xf numFmtId="0" fontId="34" fillId="24" borderId="0" xfId="0" applyFont="1" applyFill="1" applyAlignment="1">
      <alignment wrapText="1"/>
    </xf>
    <xf numFmtId="4" fontId="65" fillId="24" borderId="0" xfId="57" applyNumberFormat="1" applyFont="1" applyFill="1" applyAlignment="1">
      <alignment horizontal="center" vertical="center" wrapText="1"/>
    </xf>
  </cellXfs>
  <cellStyles count="64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25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10 2" xfId="627"/>
    <cellStyle name="Обычный 3 2" xfId="57"/>
    <cellStyle name="Обычный 3 2 2 2" xfId="49"/>
    <cellStyle name="Обычный 3 21" xfId="103"/>
    <cellStyle name="Обычный 30" xfId="628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29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0"/>
    <cellStyle name="Обычный 6 2 2" xfId="54"/>
    <cellStyle name="Обычный 6 2 2 10" xfId="285"/>
    <cellStyle name="Обычный 6 2 2 11" xfId="456"/>
    <cellStyle name="Обычный 6 2 2 12" xfId="631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32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11" xfId="6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2 3" xfId="634"/>
    <cellStyle name="Процентный 2 3 2" xfId="635"/>
    <cellStyle name="Процентный 3" xfId="105"/>
    <cellStyle name="Процентный 4" xfId="636"/>
    <cellStyle name="Процентный 5" xfId="643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38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63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637"/>
    <cellStyle name="Финансовый 5" xfId="640"/>
    <cellStyle name="Финансовый 5 2" xfId="641"/>
    <cellStyle name="Финансовый 6" xfId="64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7" Type="http://schemas.openxmlformats.org/officeDocument/2006/relationships/customProperty" Target="../customProperty10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customProperty" Target="../customProperty11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customProperty" Target="../customProperty12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7" Type="http://schemas.openxmlformats.org/officeDocument/2006/relationships/customProperty" Target="../customProperty13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7" Type="http://schemas.openxmlformats.org/officeDocument/2006/relationships/customProperty" Target="../customProperty14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7" Type="http://schemas.openxmlformats.org/officeDocument/2006/relationships/customProperty" Target="../customProperty15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customProperty" Target="../customProperty16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7" Type="http://schemas.openxmlformats.org/officeDocument/2006/relationships/customProperty" Target="../customProperty17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7" Type="http://schemas.openxmlformats.org/officeDocument/2006/relationships/customProperty" Target="../customProperty18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7" Type="http://schemas.openxmlformats.org/officeDocument/2006/relationships/customProperty" Target="../customProperty19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7" Type="http://schemas.openxmlformats.org/officeDocument/2006/relationships/customProperty" Target="../customProperty20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customProperty" Target="../customProperty21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customProperty" Target="../customProperty22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customProperty" Target="../customProperty3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7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7" Type="http://schemas.openxmlformats.org/officeDocument/2006/relationships/customProperty" Target="../customProperty5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customProperty" Target="../customProperty6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7" Type="http://schemas.openxmlformats.org/officeDocument/2006/relationships/customProperty" Target="../customProperty7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customProperty" Target="../customProperty8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7" Type="http://schemas.openxmlformats.org/officeDocument/2006/relationships/customProperty" Target="../customProperty9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513" t="s">
        <v>298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</row>
    <row r="5" spans="1:30" s="9" customFormat="1" ht="18.75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184"/>
    </row>
    <row r="6" spans="1:30" s="9" customFormat="1" ht="18.75" x14ac:dyDescent="0.3">
      <c r="A6" s="185"/>
      <c r="B6" s="185"/>
      <c r="C6" s="185"/>
      <c r="D6" s="186"/>
      <c r="E6" s="186"/>
      <c r="F6" s="186"/>
      <c r="G6" s="186"/>
      <c r="H6" s="186"/>
      <c r="I6" s="186"/>
      <c r="J6" s="185"/>
      <c r="K6" s="186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</row>
    <row r="7" spans="1:30" s="9" customFormat="1" ht="18.75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</row>
    <row r="8" spans="1:30" x14ac:dyDescent="0.25">
      <c r="A8" s="517" t="s">
        <v>182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</row>
    <row r="9" spans="1:30" x14ac:dyDescent="0.25">
      <c r="A9" s="167"/>
      <c r="B9" s="167"/>
      <c r="C9" s="167"/>
      <c r="D9" s="43"/>
      <c r="E9" s="43"/>
      <c r="F9" s="43"/>
      <c r="G9" s="43"/>
      <c r="H9" s="43"/>
      <c r="I9" s="43"/>
      <c r="J9" s="167"/>
      <c r="K9" s="43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</row>
    <row r="10" spans="1:30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</row>
    <row r="12" spans="1:30" ht="18.75" x14ac:dyDescent="0.25">
      <c r="A12" s="522" t="s">
        <v>970</v>
      </c>
      <c r="B12" s="523"/>
      <c r="C12" s="523"/>
      <c r="D12" s="523"/>
      <c r="E12" s="523"/>
      <c r="F12" s="523"/>
      <c r="G12" s="523"/>
      <c r="H12" s="523"/>
      <c r="I12" s="523"/>
      <c r="J12" s="523"/>
      <c r="K12" s="523"/>
      <c r="L12" s="523"/>
      <c r="M12" s="523"/>
      <c r="N12" s="523"/>
      <c r="O12" s="523"/>
      <c r="P12" s="523"/>
      <c r="Q12" s="523"/>
      <c r="R12" s="523"/>
      <c r="S12" s="523"/>
      <c r="T12" s="523"/>
      <c r="U12" s="523"/>
      <c r="V12" s="523"/>
      <c r="W12" s="523"/>
      <c r="X12" s="523"/>
      <c r="Y12" s="523"/>
      <c r="Z12" s="523"/>
      <c r="AA12" s="523"/>
      <c r="AB12" s="523"/>
      <c r="AC12" s="523"/>
    </row>
    <row r="13" spans="1:30" x14ac:dyDescent="0.25">
      <c r="A13" s="517" t="s">
        <v>969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</row>
    <row r="15" spans="1:30" ht="78" customHeight="1" x14ac:dyDescent="0.25">
      <c r="A15" s="514" t="s">
        <v>75</v>
      </c>
      <c r="B15" s="510" t="s">
        <v>20</v>
      </c>
      <c r="C15" s="510" t="s">
        <v>5</v>
      </c>
      <c r="D15" s="510" t="s">
        <v>983</v>
      </c>
      <c r="E15" s="510" t="s">
        <v>984</v>
      </c>
      <c r="F15" s="510" t="s">
        <v>985</v>
      </c>
      <c r="G15" s="510" t="s">
        <v>986</v>
      </c>
      <c r="H15" s="510" t="s">
        <v>987</v>
      </c>
      <c r="I15" s="510"/>
      <c r="J15" s="510"/>
      <c r="K15" s="510"/>
      <c r="L15" s="510"/>
      <c r="M15" s="510"/>
      <c r="N15" s="510"/>
      <c r="O15" s="510"/>
      <c r="P15" s="510"/>
      <c r="Q15" s="510"/>
      <c r="R15" s="510" t="s">
        <v>988</v>
      </c>
      <c r="S15" s="524" t="s">
        <v>898</v>
      </c>
      <c r="T15" s="520"/>
      <c r="U15" s="520"/>
      <c r="V15" s="520"/>
      <c r="W15" s="520"/>
      <c r="X15" s="520"/>
      <c r="Y15" s="520"/>
      <c r="Z15" s="520"/>
      <c r="AA15" s="520"/>
      <c r="AB15" s="520"/>
      <c r="AC15" s="510" t="s">
        <v>7</v>
      </c>
    </row>
    <row r="16" spans="1:30" ht="39" customHeight="1" x14ac:dyDescent="0.25">
      <c r="A16" s="515"/>
      <c r="B16" s="510"/>
      <c r="C16" s="510"/>
      <c r="D16" s="510"/>
      <c r="E16" s="510"/>
      <c r="F16" s="510"/>
      <c r="G16" s="518"/>
      <c r="H16" s="510" t="s">
        <v>9</v>
      </c>
      <c r="I16" s="510"/>
      <c r="J16" s="510"/>
      <c r="K16" s="510"/>
      <c r="L16" s="510"/>
      <c r="M16" s="510" t="s">
        <v>10</v>
      </c>
      <c r="N16" s="510"/>
      <c r="O16" s="510"/>
      <c r="P16" s="510"/>
      <c r="Q16" s="510"/>
      <c r="R16" s="510"/>
      <c r="S16" s="527" t="s">
        <v>29</v>
      </c>
      <c r="T16" s="520"/>
      <c r="U16" s="519" t="s">
        <v>16</v>
      </c>
      <c r="V16" s="519"/>
      <c r="W16" s="519" t="s">
        <v>71</v>
      </c>
      <c r="X16" s="520"/>
      <c r="Y16" s="519" t="s">
        <v>76</v>
      </c>
      <c r="Z16" s="520"/>
      <c r="AA16" s="519" t="s">
        <v>17</v>
      </c>
      <c r="AB16" s="520"/>
      <c r="AC16" s="510"/>
    </row>
    <row r="17" spans="1:29" ht="112.5" customHeight="1" x14ac:dyDescent="0.25">
      <c r="A17" s="515"/>
      <c r="B17" s="510"/>
      <c r="C17" s="510"/>
      <c r="D17" s="510"/>
      <c r="E17" s="510"/>
      <c r="F17" s="510"/>
      <c r="G17" s="518"/>
      <c r="H17" s="521" t="s">
        <v>29</v>
      </c>
      <c r="I17" s="521" t="s">
        <v>16</v>
      </c>
      <c r="J17" s="519" t="s">
        <v>71</v>
      </c>
      <c r="K17" s="521" t="s">
        <v>76</v>
      </c>
      <c r="L17" s="521" t="s">
        <v>17</v>
      </c>
      <c r="M17" s="511" t="s">
        <v>18</v>
      </c>
      <c r="N17" s="511" t="s">
        <v>16</v>
      </c>
      <c r="O17" s="519" t="s">
        <v>71</v>
      </c>
      <c r="P17" s="511" t="s">
        <v>76</v>
      </c>
      <c r="Q17" s="511" t="s">
        <v>17</v>
      </c>
      <c r="R17" s="510"/>
      <c r="S17" s="520"/>
      <c r="T17" s="520"/>
      <c r="U17" s="519"/>
      <c r="V17" s="519"/>
      <c r="W17" s="520"/>
      <c r="X17" s="520"/>
      <c r="Y17" s="520"/>
      <c r="Z17" s="520"/>
      <c r="AA17" s="520"/>
      <c r="AB17" s="520"/>
      <c r="AC17" s="510"/>
    </row>
    <row r="18" spans="1:29" ht="64.5" customHeight="1" x14ac:dyDescent="0.25">
      <c r="A18" s="516"/>
      <c r="B18" s="510"/>
      <c r="C18" s="510"/>
      <c r="D18" s="510"/>
      <c r="E18" s="510"/>
      <c r="F18" s="510"/>
      <c r="G18" s="518"/>
      <c r="H18" s="521"/>
      <c r="I18" s="521"/>
      <c r="J18" s="519"/>
      <c r="K18" s="521"/>
      <c r="L18" s="521"/>
      <c r="M18" s="511"/>
      <c r="N18" s="511"/>
      <c r="O18" s="519"/>
      <c r="P18" s="511"/>
      <c r="Q18" s="511"/>
      <c r="R18" s="510"/>
      <c r="S18" s="226" t="s">
        <v>989</v>
      </c>
      <c r="T18" s="168" t="s">
        <v>8</v>
      </c>
      <c r="U18" s="226" t="s">
        <v>989</v>
      </c>
      <c r="V18" s="168" t="s">
        <v>8</v>
      </c>
      <c r="W18" s="226" t="s">
        <v>989</v>
      </c>
      <c r="X18" s="168" t="s">
        <v>8</v>
      </c>
      <c r="Y18" s="226" t="s">
        <v>989</v>
      </c>
      <c r="Z18" s="168" t="s">
        <v>8</v>
      </c>
      <c r="AA18" s="226" t="s">
        <v>989</v>
      </c>
      <c r="AB18" s="168" t="s">
        <v>8</v>
      </c>
      <c r="AC18" s="510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504" t="s">
        <v>186</v>
      </c>
      <c r="B21" s="505"/>
      <c r="C21" s="506"/>
      <c r="D21" s="17"/>
      <c r="E21" s="25"/>
      <c r="F21" s="182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512" t="s">
        <v>961</v>
      </c>
      <c r="B23" s="512"/>
      <c r="C23" s="512"/>
      <c r="D23" s="512"/>
      <c r="E23" s="512"/>
      <c r="F23" s="512"/>
      <c r="G23" s="512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507"/>
    </row>
    <row r="27" spans="1:29" x14ac:dyDescent="0.25">
      <c r="J27" s="508"/>
    </row>
    <row r="28" spans="1:29" x14ac:dyDescent="0.25">
      <c r="J28" s="508"/>
    </row>
    <row r="29" spans="1:29" x14ac:dyDescent="0.25">
      <c r="J29" s="509"/>
    </row>
  </sheetData>
  <customSheetViews>
    <customSheetView guid="{D71772CD-F27A-46F6-A9EA-36DB21C3E9B1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6"/>
  <headerFooter alignWithMargins="0"/>
  <colBreaks count="2" manualBreakCount="2">
    <brk id="7" max="23" man="1"/>
    <brk id="18" max="22" man="1"/>
  </colBreaks>
  <customProperties>
    <customPr name="_pios_id" r:id="rId7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32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513" t="s">
        <v>945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195"/>
      <c r="V4" s="195"/>
    </row>
    <row r="5" spans="1:23" s="9" customFormat="1" ht="18.75" customHeight="1" x14ac:dyDescent="0.3">
      <c r="A5" s="525" t="s">
        <v>189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184"/>
      <c r="V5" s="184"/>
      <c r="W5" s="184"/>
    </row>
    <row r="6" spans="1:23" s="9" customFormat="1" ht="18.75" x14ac:dyDescent="0.3">
      <c r="A6" s="185"/>
      <c r="B6" s="185"/>
      <c r="C6" s="185"/>
      <c r="D6" s="190"/>
      <c r="E6" s="190"/>
      <c r="F6" s="190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90"/>
      <c r="R6" s="185"/>
      <c r="S6" s="185"/>
      <c r="T6" s="185"/>
      <c r="U6" s="185"/>
      <c r="V6" s="185"/>
    </row>
    <row r="7" spans="1:23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184"/>
      <c r="V7" s="184"/>
    </row>
    <row r="8" spans="1:23" x14ac:dyDescent="0.25">
      <c r="A8" s="517" t="s">
        <v>80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30"/>
      <c r="V8" s="30"/>
    </row>
    <row r="9" spans="1:23" x14ac:dyDescent="0.25">
      <c r="A9" s="174"/>
      <c r="B9" s="174"/>
      <c r="C9" s="174"/>
      <c r="D9" s="175"/>
      <c r="E9" s="175"/>
      <c r="F9" s="175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5"/>
      <c r="R9" s="174"/>
      <c r="S9" s="174"/>
      <c r="T9" s="174"/>
      <c r="U9" s="174"/>
      <c r="V9" s="174"/>
    </row>
    <row r="10" spans="1:23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196"/>
      <c r="V10" s="196"/>
    </row>
    <row r="11" spans="1:23" ht="18.75" x14ac:dyDescent="0.3">
      <c r="V11" s="38"/>
    </row>
    <row r="12" spans="1:23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197"/>
      <c r="V12" s="197"/>
    </row>
    <row r="13" spans="1:23" x14ac:dyDescent="0.25">
      <c r="A13" s="517" t="s">
        <v>169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30"/>
      <c r="V13" s="30"/>
    </row>
    <row r="14" spans="1:23" ht="18.75" x14ac:dyDescent="0.3">
      <c r="A14" s="616"/>
      <c r="B14" s="616"/>
      <c r="C14" s="616"/>
      <c r="D14" s="616"/>
      <c r="E14" s="616"/>
      <c r="F14" s="616"/>
      <c r="G14" s="616"/>
      <c r="H14" s="616"/>
      <c r="I14" s="616"/>
      <c r="J14" s="616"/>
      <c r="K14" s="616"/>
      <c r="L14" s="616"/>
      <c r="M14" s="616"/>
      <c r="N14" s="616"/>
      <c r="O14" s="616"/>
      <c r="P14" s="616"/>
      <c r="Q14" s="616"/>
      <c r="R14" s="616"/>
      <c r="S14" s="616"/>
      <c r="T14" s="616"/>
      <c r="U14" s="195"/>
      <c r="V14" s="195"/>
    </row>
    <row r="15" spans="1:23" ht="84.75" customHeight="1" x14ac:dyDescent="0.25">
      <c r="A15" s="510" t="s">
        <v>75</v>
      </c>
      <c r="B15" s="510" t="s">
        <v>20</v>
      </c>
      <c r="C15" s="510" t="s">
        <v>5</v>
      </c>
      <c r="D15" s="514" t="s">
        <v>1000</v>
      </c>
      <c r="E15" s="514" t="s">
        <v>1010</v>
      </c>
      <c r="F15" s="514" t="s">
        <v>1001</v>
      </c>
      <c r="G15" s="504" t="s">
        <v>987</v>
      </c>
      <c r="H15" s="505"/>
      <c r="I15" s="505"/>
      <c r="J15" s="505"/>
      <c r="K15" s="505"/>
      <c r="L15" s="505"/>
      <c r="M15" s="505"/>
      <c r="N15" s="505"/>
      <c r="O15" s="505"/>
      <c r="P15" s="506"/>
      <c r="Q15" s="514" t="s">
        <v>1002</v>
      </c>
      <c r="R15" s="510" t="s">
        <v>890</v>
      </c>
      <c r="S15" s="510"/>
      <c r="T15" s="510" t="s">
        <v>7</v>
      </c>
      <c r="U15" s="9"/>
      <c r="V15" s="9"/>
    </row>
    <row r="16" spans="1:23" ht="69" customHeight="1" x14ac:dyDescent="0.25">
      <c r="A16" s="510"/>
      <c r="B16" s="510"/>
      <c r="C16" s="510"/>
      <c r="D16" s="515"/>
      <c r="E16" s="515"/>
      <c r="F16" s="515"/>
      <c r="G16" s="504" t="s">
        <v>57</v>
      </c>
      <c r="H16" s="506"/>
      <c r="I16" s="504" t="s">
        <v>87</v>
      </c>
      <c r="J16" s="506"/>
      <c r="K16" s="504" t="s">
        <v>88</v>
      </c>
      <c r="L16" s="506"/>
      <c r="M16" s="504" t="s">
        <v>89</v>
      </c>
      <c r="N16" s="506"/>
      <c r="O16" s="504" t="s">
        <v>90</v>
      </c>
      <c r="P16" s="506"/>
      <c r="Q16" s="515"/>
      <c r="R16" s="510" t="s">
        <v>1003</v>
      </c>
      <c r="S16" s="510" t="s">
        <v>8</v>
      </c>
      <c r="T16" s="510"/>
    </row>
    <row r="17" spans="1:22" ht="32.25" customHeight="1" x14ac:dyDescent="0.25">
      <c r="A17" s="510"/>
      <c r="B17" s="510"/>
      <c r="C17" s="510"/>
      <c r="D17" s="516"/>
      <c r="E17" s="516"/>
      <c r="F17" s="516"/>
      <c r="G17" s="180" t="s">
        <v>9</v>
      </c>
      <c r="H17" s="180" t="s">
        <v>10</v>
      </c>
      <c r="I17" s="180" t="s">
        <v>9</v>
      </c>
      <c r="J17" s="180" t="s">
        <v>10</v>
      </c>
      <c r="K17" s="180" t="s">
        <v>9</v>
      </c>
      <c r="L17" s="180" t="s">
        <v>10</v>
      </c>
      <c r="M17" s="180" t="s">
        <v>9</v>
      </c>
      <c r="N17" s="180" t="s">
        <v>10</v>
      </c>
      <c r="O17" s="180" t="s">
        <v>9</v>
      </c>
      <c r="P17" s="180" t="s">
        <v>10</v>
      </c>
      <c r="Q17" s="516"/>
      <c r="R17" s="510"/>
      <c r="S17" s="510"/>
      <c r="T17" s="510"/>
    </row>
    <row r="18" spans="1:22" x14ac:dyDescent="0.25">
      <c r="A18" s="180">
        <v>1</v>
      </c>
      <c r="B18" s="180">
        <f t="shared" ref="B18:T18" si="0">A18+1</f>
        <v>2</v>
      </c>
      <c r="C18" s="180">
        <f t="shared" si="0"/>
        <v>3</v>
      </c>
      <c r="D18" s="176">
        <f t="shared" si="0"/>
        <v>4</v>
      </c>
      <c r="E18" s="176">
        <f t="shared" si="0"/>
        <v>5</v>
      </c>
      <c r="F18" s="176">
        <f t="shared" si="0"/>
        <v>6</v>
      </c>
      <c r="G18" s="180">
        <f t="shared" si="0"/>
        <v>7</v>
      </c>
      <c r="H18" s="180">
        <f t="shared" si="0"/>
        <v>8</v>
      </c>
      <c r="I18" s="180">
        <f t="shared" si="0"/>
        <v>9</v>
      </c>
      <c r="J18" s="180">
        <f t="shared" si="0"/>
        <v>10</v>
      </c>
      <c r="K18" s="180">
        <f t="shared" si="0"/>
        <v>11</v>
      </c>
      <c r="L18" s="180">
        <f t="shared" si="0"/>
        <v>12</v>
      </c>
      <c r="M18" s="180">
        <f t="shared" si="0"/>
        <v>13</v>
      </c>
      <c r="N18" s="180">
        <f t="shared" si="0"/>
        <v>14</v>
      </c>
      <c r="O18" s="180">
        <f t="shared" si="0"/>
        <v>15</v>
      </c>
      <c r="P18" s="180">
        <f t="shared" si="0"/>
        <v>16</v>
      </c>
      <c r="Q18" s="176">
        <f t="shared" si="0"/>
        <v>17</v>
      </c>
      <c r="R18" s="180">
        <f t="shared" si="0"/>
        <v>18</v>
      </c>
      <c r="S18" s="180">
        <f t="shared" si="0"/>
        <v>19</v>
      </c>
      <c r="T18" s="180">
        <f t="shared" si="0"/>
        <v>20</v>
      </c>
    </row>
    <row r="19" spans="1:22" x14ac:dyDescent="0.25">
      <c r="A19" s="180"/>
      <c r="B19" s="180"/>
      <c r="C19" s="180"/>
      <c r="D19" s="176"/>
      <c r="E19" s="176"/>
      <c r="F19" s="176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76"/>
      <c r="R19" s="180"/>
      <c r="S19" s="180"/>
      <c r="T19" s="180"/>
    </row>
    <row r="20" spans="1:22" x14ac:dyDescent="0.25">
      <c r="A20" s="504" t="s">
        <v>186</v>
      </c>
      <c r="B20" s="505"/>
      <c r="C20" s="506"/>
      <c r="D20" s="176"/>
      <c r="E20" s="176"/>
      <c r="F20" s="176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76"/>
      <c r="R20" s="180"/>
      <c r="S20" s="180"/>
      <c r="T20" s="180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D71772CD-F27A-46F6-A9EA-36DB21C3E9B1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0" max="19" man="1"/>
  </colBreaks>
  <customProperties>
    <customPr name="_pios_id" r:id="rId7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2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530" t="s">
        <v>1011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530"/>
      <c r="W4" s="530"/>
      <c r="X4" s="530"/>
      <c r="Y4" s="188"/>
      <c r="Z4" s="188"/>
      <c r="AA4" s="188"/>
      <c r="AB4" s="188"/>
      <c r="AC4" s="188"/>
    </row>
    <row r="5" spans="1:30" s="50" customFormat="1" ht="18.75" customHeight="1" x14ac:dyDescent="0.3">
      <c r="A5" s="533" t="s">
        <v>189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3"/>
      <c r="O5" s="533"/>
      <c r="P5" s="533"/>
      <c r="Q5" s="533"/>
      <c r="R5" s="533"/>
      <c r="S5" s="533"/>
      <c r="T5" s="533"/>
      <c r="U5" s="533"/>
      <c r="V5" s="533"/>
      <c r="W5" s="533"/>
      <c r="X5" s="533"/>
      <c r="Y5" s="189"/>
      <c r="Z5" s="189"/>
      <c r="AA5" s="189"/>
      <c r="AB5" s="189"/>
      <c r="AC5" s="189"/>
      <c r="AD5" s="189"/>
    </row>
    <row r="6" spans="1:3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</row>
    <row r="7" spans="1:30" s="50" customFormat="1" ht="18.75" customHeight="1" x14ac:dyDescent="0.3">
      <c r="A7" s="533" t="s">
        <v>963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  <c r="T7" s="533"/>
      <c r="U7" s="533"/>
      <c r="V7" s="533"/>
      <c r="W7" s="533"/>
      <c r="X7" s="533"/>
      <c r="Y7" s="189"/>
      <c r="Z7" s="189"/>
      <c r="AA7" s="189"/>
      <c r="AB7" s="189"/>
      <c r="AC7" s="189"/>
    </row>
    <row r="8" spans="1:30" x14ac:dyDescent="0.25">
      <c r="A8" s="532" t="s">
        <v>80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32"/>
      <c r="W8" s="532"/>
      <c r="X8" s="532"/>
      <c r="Y8" s="51"/>
      <c r="Z8" s="51"/>
      <c r="AA8" s="51"/>
      <c r="AB8" s="51"/>
      <c r="AC8" s="51"/>
    </row>
    <row r="9" spans="1:3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</row>
    <row r="10" spans="1:30" ht="18.75" x14ac:dyDescent="0.3">
      <c r="A10" s="534" t="s">
        <v>21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4"/>
      <c r="V10" s="534"/>
      <c r="W10" s="534"/>
      <c r="X10" s="534"/>
      <c r="Y10" s="191"/>
      <c r="Z10" s="191"/>
      <c r="AA10" s="191"/>
      <c r="AB10" s="191"/>
      <c r="AC10" s="191"/>
    </row>
    <row r="11" spans="1:30" ht="18.75" x14ac:dyDescent="0.3">
      <c r="A11" s="622"/>
      <c r="B11" s="622"/>
      <c r="C11" s="622"/>
      <c r="D11" s="622"/>
      <c r="E11" s="622"/>
      <c r="F11" s="622"/>
      <c r="G11" s="622"/>
      <c r="H11" s="622"/>
      <c r="I11" s="622"/>
      <c r="J11" s="622"/>
      <c r="K11" s="622"/>
      <c r="L11" s="622"/>
      <c r="M11" s="622"/>
      <c r="N11" s="622"/>
      <c r="O11" s="622"/>
      <c r="P11" s="622"/>
      <c r="Q11" s="622"/>
      <c r="R11" s="622"/>
      <c r="S11" s="622"/>
      <c r="T11" s="622"/>
      <c r="U11" s="622"/>
      <c r="V11" s="622"/>
      <c r="W11" s="622"/>
      <c r="X11" s="622"/>
      <c r="AC11" s="49"/>
    </row>
    <row r="12" spans="1:30" ht="18.75" x14ac:dyDescent="0.25">
      <c r="A12" s="535" t="s">
        <v>58</v>
      </c>
      <c r="B12" s="535"/>
      <c r="C12" s="535"/>
      <c r="D12" s="535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535"/>
      <c r="X12" s="535"/>
      <c r="Y12" s="256"/>
      <c r="Z12" s="256"/>
      <c r="AA12" s="256"/>
      <c r="AB12" s="192"/>
      <c r="AC12" s="192"/>
    </row>
    <row r="13" spans="1:30" x14ac:dyDescent="0.25">
      <c r="A13" s="532" t="s">
        <v>188</v>
      </c>
      <c r="B13" s="532"/>
      <c r="C13" s="532"/>
      <c r="D13" s="532"/>
      <c r="E13" s="532"/>
      <c r="F13" s="532"/>
      <c r="G13" s="532"/>
      <c r="H13" s="532"/>
      <c r="I13" s="532"/>
      <c r="J13" s="532"/>
      <c r="K13" s="532"/>
      <c r="L13" s="532"/>
      <c r="M13" s="532"/>
      <c r="N13" s="532"/>
      <c r="O13" s="532"/>
      <c r="P13" s="532"/>
      <c r="Q13" s="532"/>
      <c r="R13" s="532"/>
      <c r="S13" s="532"/>
      <c r="T13" s="532"/>
      <c r="U13" s="532"/>
      <c r="V13" s="532"/>
      <c r="W13" s="532"/>
      <c r="X13" s="532"/>
      <c r="Y13" s="51"/>
      <c r="Z13" s="51"/>
      <c r="AA13" s="51"/>
      <c r="AB13" s="51"/>
      <c r="AC13" s="51"/>
    </row>
    <row r="14" spans="1:30" x14ac:dyDescent="0.25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531"/>
      <c r="X14" s="531"/>
    </row>
    <row r="15" spans="1:30" ht="30.75" customHeight="1" x14ac:dyDescent="0.25">
      <c r="A15" s="524" t="s">
        <v>75</v>
      </c>
      <c r="B15" s="524" t="s">
        <v>20</v>
      </c>
      <c r="C15" s="514" t="s">
        <v>5</v>
      </c>
      <c r="D15" s="524" t="s">
        <v>1004</v>
      </c>
      <c r="E15" s="524"/>
      <c r="F15" s="524"/>
      <c r="G15" s="524"/>
      <c r="H15" s="524"/>
      <c r="I15" s="524"/>
      <c r="J15" s="524"/>
      <c r="K15" s="524"/>
      <c r="L15" s="524"/>
      <c r="M15" s="524"/>
      <c r="N15" s="524" t="s">
        <v>890</v>
      </c>
      <c r="O15" s="524"/>
      <c r="P15" s="524"/>
      <c r="Q15" s="524"/>
      <c r="R15" s="524"/>
      <c r="S15" s="524"/>
      <c r="T15" s="524"/>
      <c r="U15" s="524"/>
      <c r="V15" s="524"/>
      <c r="W15" s="524"/>
      <c r="X15" s="524" t="s">
        <v>7</v>
      </c>
    </row>
    <row r="16" spans="1:30" ht="30.75" customHeight="1" x14ac:dyDescent="0.25">
      <c r="A16" s="524"/>
      <c r="B16" s="524"/>
      <c r="C16" s="515"/>
      <c r="D16" s="524" t="s">
        <v>181</v>
      </c>
      <c r="E16" s="524"/>
      <c r="F16" s="524"/>
      <c r="G16" s="524"/>
      <c r="H16" s="524"/>
      <c r="I16" s="524"/>
      <c r="J16" s="524"/>
      <c r="K16" s="524"/>
      <c r="L16" s="524"/>
      <c r="M16" s="524"/>
      <c r="N16" s="524"/>
      <c r="O16" s="524"/>
      <c r="P16" s="524"/>
      <c r="Q16" s="524"/>
      <c r="R16" s="524"/>
      <c r="S16" s="524"/>
      <c r="T16" s="524"/>
      <c r="U16" s="524"/>
      <c r="V16" s="524"/>
      <c r="W16" s="524"/>
      <c r="X16" s="524"/>
    </row>
    <row r="17" spans="1:24" ht="42.75" customHeight="1" x14ac:dyDescent="0.25">
      <c r="A17" s="524"/>
      <c r="B17" s="524"/>
      <c r="C17" s="515"/>
      <c r="D17" s="524" t="s">
        <v>9</v>
      </c>
      <c r="E17" s="524"/>
      <c r="F17" s="524"/>
      <c r="G17" s="524"/>
      <c r="H17" s="524"/>
      <c r="I17" s="524" t="s">
        <v>10</v>
      </c>
      <c r="J17" s="524"/>
      <c r="K17" s="524"/>
      <c r="L17" s="524"/>
      <c r="M17" s="524"/>
      <c r="N17" s="527" t="s">
        <v>29</v>
      </c>
      <c r="O17" s="527"/>
      <c r="P17" s="527" t="s">
        <v>16</v>
      </c>
      <c r="Q17" s="527"/>
      <c r="R17" s="519" t="s">
        <v>71</v>
      </c>
      <c r="S17" s="519"/>
      <c r="T17" s="527" t="s">
        <v>76</v>
      </c>
      <c r="U17" s="527"/>
      <c r="V17" s="527" t="s">
        <v>17</v>
      </c>
      <c r="W17" s="527"/>
      <c r="X17" s="524"/>
    </row>
    <row r="18" spans="1:24" ht="143.25" customHeight="1" x14ac:dyDescent="0.25">
      <c r="A18" s="524"/>
      <c r="B18" s="524"/>
      <c r="C18" s="515"/>
      <c r="D18" s="618" t="s">
        <v>29</v>
      </c>
      <c r="E18" s="618" t="s">
        <v>16</v>
      </c>
      <c r="F18" s="620" t="s">
        <v>71</v>
      </c>
      <c r="G18" s="618" t="s">
        <v>76</v>
      </c>
      <c r="H18" s="618" t="s">
        <v>17</v>
      </c>
      <c r="I18" s="618" t="s">
        <v>18</v>
      </c>
      <c r="J18" s="618" t="s">
        <v>16</v>
      </c>
      <c r="K18" s="620" t="s">
        <v>71</v>
      </c>
      <c r="L18" s="618" t="s">
        <v>76</v>
      </c>
      <c r="M18" s="618" t="s">
        <v>17</v>
      </c>
      <c r="N18" s="527"/>
      <c r="O18" s="527"/>
      <c r="P18" s="527"/>
      <c r="Q18" s="527"/>
      <c r="R18" s="519"/>
      <c r="S18" s="519"/>
      <c r="T18" s="527"/>
      <c r="U18" s="527"/>
      <c r="V18" s="527"/>
      <c r="W18" s="527"/>
      <c r="X18" s="524"/>
    </row>
    <row r="19" spans="1:24" ht="47.25" x14ac:dyDescent="0.25">
      <c r="A19" s="524"/>
      <c r="B19" s="524"/>
      <c r="C19" s="516"/>
      <c r="D19" s="619"/>
      <c r="E19" s="619"/>
      <c r="F19" s="621"/>
      <c r="G19" s="619"/>
      <c r="H19" s="619"/>
      <c r="I19" s="619"/>
      <c r="J19" s="619"/>
      <c r="K19" s="621"/>
      <c r="L19" s="619"/>
      <c r="M19" s="619"/>
      <c r="N19" s="226" t="s">
        <v>1003</v>
      </c>
      <c r="O19" s="176" t="s">
        <v>8</v>
      </c>
      <c r="P19" s="226" t="s">
        <v>1003</v>
      </c>
      <c r="Q19" s="176" t="s">
        <v>8</v>
      </c>
      <c r="R19" s="226" t="s">
        <v>1003</v>
      </c>
      <c r="S19" s="176" t="s">
        <v>8</v>
      </c>
      <c r="T19" s="226" t="s">
        <v>1003</v>
      </c>
      <c r="U19" s="176" t="s">
        <v>8</v>
      </c>
      <c r="V19" s="226" t="s">
        <v>1003</v>
      </c>
      <c r="W19" s="176" t="s">
        <v>8</v>
      </c>
      <c r="X19" s="524"/>
    </row>
    <row r="20" spans="1:24" ht="26.25" customHeight="1" x14ac:dyDescent="0.25">
      <c r="A20" s="176">
        <v>1</v>
      </c>
      <c r="B20" s="176">
        <f>A20+1</f>
        <v>2</v>
      </c>
      <c r="C20" s="176">
        <v>3</v>
      </c>
      <c r="D20" s="176">
        <v>4</v>
      </c>
      <c r="E20" s="176">
        <f t="shared" ref="E20:M20" si="0">D20+1</f>
        <v>5</v>
      </c>
      <c r="F20" s="176">
        <f t="shared" si="0"/>
        <v>6</v>
      </c>
      <c r="G20" s="176">
        <f t="shared" si="0"/>
        <v>7</v>
      </c>
      <c r="H20" s="176">
        <f t="shared" si="0"/>
        <v>8</v>
      </c>
      <c r="I20" s="176">
        <f t="shared" si="0"/>
        <v>9</v>
      </c>
      <c r="J20" s="176">
        <f t="shared" si="0"/>
        <v>10</v>
      </c>
      <c r="K20" s="176">
        <f t="shared" si="0"/>
        <v>11</v>
      </c>
      <c r="L20" s="176">
        <f t="shared" si="0"/>
        <v>12</v>
      </c>
      <c r="M20" s="176">
        <f t="shared" si="0"/>
        <v>13</v>
      </c>
      <c r="N20" s="176">
        <f t="shared" ref="N20:X20" si="1">M20+1</f>
        <v>14</v>
      </c>
      <c r="O20" s="176">
        <f t="shared" si="1"/>
        <v>15</v>
      </c>
      <c r="P20" s="176">
        <f t="shared" si="1"/>
        <v>16</v>
      </c>
      <c r="Q20" s="176">
        <f t="shared" si="1"/>
        <v>17</v>
      </c>
      <c r="R20" s="176">
        <f t="shared" si="1"/>
        <v>18</v>
      </c>
      <c r="S20" s="176">
        <f t="shared" si="1"/>
        <v>19</v>
      </c>
      <c r="T20" s="176">
        <f t="shared" si="1"/>
        <v>20</v>
      </c>
      <c r="U20" s="176">
        <f t="shared" si="1"/>
        <v>21</v>
      </c>
      <c r="V20" s="176">
        <f t="shared" si="1"/>
        <v>22</v>
      </c>
      <c r="W20" s="176">
        <f t="shared" si="1"/>
        <v>23</v>
      </c>
      <c r="X20" s="176">
        <f t="shared" si="1"/>
        <v>24</v>
      </c>
    </row>
    <row r="21" spans="1:24" ht="26.25" customHeight="1" x14ac:dyDescent="0.25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</row>
    <row r="22" spans="1:24" ht="31.5" customHeight="1" x14ac:dyDescent="0.25">
      <c r="A22" s="528" t="s">
        <v>186</v>
      </c>
      <c r="B22" s="617"/>
      <c r="C22" s="529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1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530" t="s">
        <v>946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530"/>
      <c r="W4" s="188"/>
      <c r="X4" s="188"/>
      <c r="Y4" s="188"/>
      <c r="Z4" s="188"/>
      <c r="AA4" s="188"/>
    </row>
    <row r="5" spans="1:28" s="50" customFormat="1" ht="18.75" customHeight="1" x14ac:dyDescent="0.3">
      <c r="A5" s="533" t="s">
        <v>189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3"/>
      <c r="O5" s="533"/>
      <c r="P5" s="533"/>
      <c r="Q5" s="533"/>
      <c r="R5" s="533"/>
      <c r="S5" s="533"/>
      <c r="T5" s="533"/>
      <c r="U5" s="533"/>
      <c r="V5" s="533"/>
      <c r="W5" s="189"/>
      <c r="X5" s="189"/>
      <c r="Y5" s="189"/>
      <c r="Z5" s="189"/>
      <c r="AA5" s="189"/>
      <c r="AB5" s="189"/>
    </row>
    <row r="6" spans="1:28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28" s="50" customFormat="1" ht="18.75" customHeight="1" x14ac:dyDescent="0.3">
      <c r="A7" s="533" t="s">
        <v>963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  <c r="T7" s="533"/>
      <c r="U7" s="533"/>
      <c r="V7" s="533"/>
      <c r="W7" s="189"/>
      <c r="X7" s="189"/>
      <c r="Y7" s="189"/>
      <c r="Z7" s="189"/>
      <c r="AA7" s="189"/>
    </row>
    <row r="8" spans="1:28" x14ac:dyDescent="0.25">
      <c r="A8" s="532" t="s">
        <v>91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32"/>
      <c r="W8" s="51"/>
      <c r="X8" s="51"/>
      <c r="Y8" s="51"/>
      <c r="Z8" s="51"/>
      <c r="AA8" s="51"/>
    </row>
    <row r="9" spans="1:28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28" ht="18.75" x14ac:dyDescent="0.3">
      <c r="A10" s="534" t="s">
        <v>21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4"/>
      <c r="V10" s="534"/>
      <c r="W10" s="191"/>
      <c r="X10" s="191"/>
      <c r="Y10" s="191"/>
      <c r="Z10" s="191"/>
      <c r="AA10" s="191"/>
    </row>
    <row r="11" spans="1:28" ht="18.75" x14ac:dyDescent="0.3">
      <c r="AA11" s="49"/>
    </row>
    <row r="12" spans="1:28" ht="18.75" x14ac:dyDescent="0.25">
      <c r="A12" s="535" t="s">
        <v>58</v>
      </c>
      <c r="B12" s="535"/>
      <c r="C12" s="535"/>
      <c r="D12" s="535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256"/>
      <c r="X12" s="256"/>
      <c r="Y12" s="256"/>
      <c r="Z12" s="192"/>
      <c r="AA12" s="192"/>
    </row>
    <row r="13" spans="1:28" x14ac:dyDescent="0.25">
      <c r="A13" s="532" t="s">
        <v>78</v>
      </c>
      <c r="B13" s="532"/>
      <c r="C13" s="532"/>
      <c r="D13" s="532"/>
      <c r="E13" s="532"/>
      <c r="F13" s="532"/>
      <c r="G13" s="532"/>
      <c r="H13" s="532"/>
      <c r="I13" s="532"/>
      <c r="J13" s="532"/>
      <c r="K13" s="532"/>
      <c r="L13" s="532"/>
      <c r="M13" s="532"/>
      <c r="N13" s="532"/>
      <c r="O13" s="532"/>
      <c r="P13" s="532"/>
      <c r="Q13" s="532"/>
      <c r="R13" s="532"/>
      <c r="S13" s="532"/>
      <c r="T13" s="532"/>
      <c r="U13" s="532"/>
      <c r="V13" s="532"/>
      <c r="W13" s="51"/>
      <c r="X13" s="51"/>
      <c r="Y13" s="51"/>
      <c r="Z13" s="51"/>
      <c r="AA13" s="51"/>
    </row>
    <row r="14" spans="1:28" ht="26.25" customHeight="1" x14ac:dyDescent="0.25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257"/>
      <c r="X14" s="257"/>
      <c r="Y14" s="257"/>
      <c r="Z14" s="257"/>
    </row>
    <row r="15" spans="1:28" ht="130.5" customHeight="1" x14ac:dyDescent="0.25">
      <c r="A15" s="514" t="s">
        <v>75</v>
      </c>
      <c r="B15" s="524" t="s">
        <v>20</v>
      </c>
      <c r="C15" s="524" t="s">
        <v>5</v>
      </c>
      <c r="D15" s="514" t="s">
        <v>990</v>
      </c>
      <c r="E15" s="514" t="s">
        <v>1005</v>
      </c>
      <c r="F15" s="524" t="s">
        <v>1007</v>
      </c>
      <c r="G15" s="524"/>
      <c r="H15" s="528" t="s">
        <v>1006</v>
      </c>
      <c r="I15" s="617"/>
      <c r="J15" s="617"/>
      <c r="K15" s="617"/>
      <c r="L15" s="617"/>
      <c r="M15" s="617"/>
      <c r="N15" s="617"/>
      <c r="O15" s="617"/>
      <c r="P15" s="617"/>
      <c r="Q15" s="529"/>
      <c r="R15" s="524" t="s">
        <v>1008</v>
      </c>
      <c r="S15" s="524"/>
      <c r="T15" s="536" t="s">
        <v>891</v>
      </c>
      <c r="U15" s="537"/>
      <c r="V15" s="514" t="s">
        <v>7</v>
      </c>
    </row>
    <row r="16" spans="1:28" ht="35.25" customHeight="1" x14ac:dyDescent="0.25">
      <c r="A16" s="515"/>
      <c r="B16" s="524"/>
      <c r="C16" s="524"/>
      <c r="D16" s="515"/>
      <c r="E16" s="515"/>
      <c r="F16" s="527" t="s">
        <v>4</v>
      </c>
      <c r="G16" s="527" t="s">
        <v>15</v>
      </c>
      <c r="H16" s="524" t="s">
        <v>14</v>
      </c>
      <c r="I16" s="524"/>
      <c r="J16" s="524" t="s">
        <v>87</v>
      </c>
      <c r="K16" s="524"/>
      <c r="L16" s="524" t="s">
        <v>88</v>
      </c>
      <c r="M16" s="524"/>
      <c r="N16" s="536" t="s">
        <v>89</v>
      </c>
      <c r="O16" s="537"/>
      <c r="P16" s="536" t="s">
        <v>90</v>
      </c>
      <c r="Q16" s="537"/>
      <c r="R16" s="527" t="s">
        <v>4</v>
      </c>
      <c r="S16" s="527" t="s">
        <v>15</v>
      </c>
      <c r="T16" s="538"/>
      <c r="U16" s="539"/>
      <c r="V16" s="515"/>
    </row>
    <row r="17" spans="1:22" ht="35.25" customHeight="1" x14ac:dyDescent="0.25">
      <c r="A17" s="515"/>
      <c r="B17" s="524"/>
      <c r="C17" s="524"/>
      <c r="D17" s="515"/>
      <c r="E17" s="515"/>
      <c r="F17" s="527"/>
      <c r="G17" s="527"/>
      <c r="H17" s="524"/>
      <c r="I17" s="524"/>
      <c r="J17" s="524"/>
      <c r="K17" s="524"/>
      <c r="L17" s="524"/>
      <c r="M17" s="524"/>
      <c r="N17" s="623"/>
      <c r="O17" s="624"/>
      <c r="P17" s="623"/>
      <c r="Q17" s="624"/>
      <c r="R17" s="527"/>
      <c r="S17" s="527"/>
      <c r="T17" s="623"/>
      <c r="U17" s="624"/>
      <c r="V17" s="515"/>
    </row>
    <row r="18" spans="1:22" ht="65.25" customHeight="1" x14ac:dyDescent="0.25">
      <c r="A18" s="516"/>
      <c r="B18" s="524"/>
      <c r="C18" s="524"/>
      <c r="D18" s="516"/>
      <c r="E18" s="516"/>
      <c r="F18" s="527"/>
      <c r="G18" s="527"/>
      <c r="H18" s="176" t="s">
        <v>9</v>
      </c>
      <c r="I18" s="176" t="s">
        <v>28</v>
      </c>
      <c r="J18" s="176" t="s">
        <v>9</v>
      </c>
      <c r="K18" s="176" t="s">
        <v>28</v>
      </c>
      <c r="L18" s="176" t="s">
        <v>9</v>
      </c>
      <c r="M18" s="176" t="s">
        <v>28</v>
      </c>
      <c r="N18" s="194" t="s">
        <v>9</v>
      </c>
      <c r="O18" s="194" t="s">
        <v>28</v>
      </c>
      <c r="P18" s="194" t="s">
        <v>9</v>
      </c>
      <c r="Q18" s="194" t="s">
        <v>28</v>
      </c>
      <c r="R18" s="527"/>
      <c r="S18" s="527"/>
      <c r="T18" s="231" t="s">
        <v>998</v>
      </c>
      <c r="U18" s="193" t="s">
        <v>8</v>
      </c>
      <c r="V18" s="516"/>
    </row>
    <row r="19" spans="1:22" ht="20.25" customHeight="1" x14ac:dyDescent="0.25">
      <c r="A19" s="176">
        <v>1</v>
      </c>
      <c r="B19" s="176">
        <f>A19+1</f>
        <v>2</v>
      </c>
      <c r="C19" s="176">
        <f t="shared" ref="C19:V19" si="0">B19+1</f>
        <v>3</v>
      </c>
      <c r="D19" s="176">
        <f t="shared" si="0"/>
        <v>4</v>
      </c>
      <c r="E19" s="176">
        <f t="shared" si="0"/>
        <v>5</v>
      </c>
      <c r="F19" s="176">
        <f t="shared" si="0"/>
        <v>6</v>
      </c>
      <c r="G19" s="176">
        <f t="shared" si="0"/>
        <v>7</v>
      </c>
      <c r="H19" s="176">
        <f t="shared" si="0"/>
        <v>8</v>
      </c>
      <c r="I19" s="176">
        <f t="shared" si="0"/>
        <v>9</v>
      </c>
      <c r="J19" s="176">
        <f t="shared" si="0"/>
        <v>10</v>
      </c>
      <c r="K19" s="176">
        <f t="shared" si="0"/>
        <v>11</v>
      </c>
      <c r="L19" s="176">
        <f t="shared" si="0"/>
        <v>12</v>
      </c>
      <c r="M19" s="176">
        <f t="shared" si="0"/>
        <v>13</v>
      </c>
      <c r="N19" s="176">
        <f t="shared" si="0"/>
        <v>14</v>
      </c>
      <c r="O19" s="176">
        <f t="shared" si="0"/>
        <v>15</v>
      </c>
      <c r="P19" s="176">
        <f t="shared" si="0"/>
        <v>16</v>
      </c>
      <c r="Q19" s="176">
        <f t="shared" si="0"/>
        <v>17</v>
      </c>
      <c r="R19" s="176">
        <f t="shared" si="0"/>
        <v>18</v>
      </c>
      <c r="S19" s="176">
        <f t="shared" si="0"/>
        <v>19</v>
      </c>
      <c r="T19" s="176">
        <f t="shared" si="0"/>
        <v>20</v>
      </c>
      <c r="U19" s="176">
        <f t="shared" si="0"/>
        <v>21</v>
      </c>
      <c r="V19" s="176">
        <f t="shared" si="0"/>
        <v>22</v>
      </c>
    </row>
    <row r="20" spans="1:22" ht="20.25" customHeight="1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</row>
    <row r="21" spans="1:22" x14ac:dyDescent="0.25">
      <c r="A21" s="528" t="s">
        <v>186</v>
      </c>
      <c r="B21" s="617"/>
      <c r="C21" s="529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9" max="20" man="1"/>
  </colBreaks>
  <customProperties>
    <customPr name="_pios_id" r:id="rId7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B22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1"/>
      <c r="AM1" s="48"/>
      <c r="CA1" s="48" t="s">
        <v>67</v>
      </c>
    </row>
    <row r="2" spans="1:80" ht="18.75" x14ac:dyDescent="0.3">
      <c r="AJ2" s="151"/>
      <c r="AM2" s="49"/>
      <c r="CA2" s="49" t="s">
        <v>0</v>
      </c>
    </row>
    <row r="3" spans="1:80" ht="18.75" x14ac:dyDescent="0.3">
      <c r="AJ3" s="151"/>
      <c r="AM3" s="49"/>
      <c r="CA3" s="38" t="s">
        <v>968</v>
      </c>
    </row>
    <row r="4" spans="1:80" s="50" customFormat="1" ht="18.75" x14ac:dyDescent="0.3">
      <c r="A4" s="530" t="s">
        <v>947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530"/>
      <c r="W4" s="530"/>
      <c r="X4" s="530"/>
      <c r="Y4" s="530"/>
      <c r="Z4" s="530"/>
      <c r="AA4" s="530"/>
      <c r="AB4" s="530"/>
      <c r="AC4" s="530"/>
      <c r="AD4" s="530"/>
      <c r="AE4" s="530"/>
      <c r="AF4" s="530"/>
      <c r="AG4" s="530"/>
      <c r="AH4" s="530"/>
      <c r="AI4" s="530"/>
      <c r="AJ4" s="530"/>
      <c r="AK4" s="530"/>
      <c r="AL4" s="530"/>
      <c r="AM4" s="530"/>
    </row>
    <row r="5" spans="1:80" s="50" customFormat="1" ht="18.75" customHeight="1" x14ac:dyDescent="0.3">
      <c r="A5" s="533" t="s">
        <v>189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3"/>
      <c r="O5" s="533"/>
      <c r="P5" s="533"/>
      <c r="Q5" s="533"/>
      <c r="R5" s="533"/>
      <c r="S5" s="533"/>
      <c r="T5" s="533"/>
      <c r="U5" s="533"/>
      <c r="V5" s="533"/>
      <c r="W5" s="533"/>
      <c r="X5" s="533"/>
      <c r="Y5" s="533"/>
      <c r="Z5" s="533"/>
      <c r="AA5" s="533"/>
      <c r="AB5" s="533"/>
      <c r="AC5" s="533"/>
      <c r="AD5" s="533"/>
      <c r="AE5" s="533"/>
      <c r="AF5" s="533"/>
      <c r="AG5" s="533"/>
      <c r="AH5" s="533"/>
      <c r="AI5" s="533"/>
      <c r="AJ5" s="533"/>
      <c r="AK5" s="533"/>
      <c r="AL5" s="533"/>
      <c r="AM5" s="533"/>
    </row>
    <row r="6" spans="1:8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80" s="50" customFormat="1" ht="18.75" customHeight="1" x14ac:dyDescent="0.3">
      <c r="A7" s="533" t="s">
        <v>963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  <c r="T7" s="533"/>
      <c r="U7" s="533"/>
      <c r="V7" s="533"/>
      <c r="W7" s="533"/>
      <c r="X7" s="533"/>
      <c r="Y7" s="533"/>
      <c r="Z7" s="533"/>
      <c r="AA7" s="533"/>
      <c r="AB7" s="533"/>
      <c r="AC7" s="533"/>
      <c r="AD7" s="533"/>
      <c r="AE7" s="533"/>
      <c r="AF7" s="533"/>
      <c r="AG7" s="533"/>
      <c r="AH7" s="533"/>
      <c r="AI7" s="533"/>
      <c r="AJ7" s="533"/>
      <c r="AK7" s="533"/>
      <c r="AL7" s="533"/>
      <c r="AM7" s="533"/>
    </row>
    <row r="8" spans="1:80" x14ac:dyDescent="0.25">
      <c r="A8" s="532" t="s">
        <v>82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32"/>
      <c r="W8" s="532"/>
      <c r="X8" s="532"/>
      <c r="Y8" s="532"/>
      <c r="Z8" s="532"/>
      <c r="AA8" s="532"/>
      <c r="AB8" s="532"/>
      <c r="AC8" s="532"/>
      <c r="AD8" s="532"/>
      <c r="AE8" s="532"/>
      <c r="AF8" s="532"/>
      <c r="AG8" s="532"/>
      <c r="AH8" s="532"/>
      <c r="AI8" s="532"/>
      <c r="AJ8" s="532"/>
      <c r="AK8" s="532"/>
      <c r="AL8" s="532"/>
      <c r="AM8" s="532"/>
    </row>
    <row r="9" spans="1:8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80" ht="18.75" x14ac:dyDescent="0.3">
      <c r="A10" s="534" t="s">
        <v>21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4"/>
      <c r="V10" s="534"/>
      <c r="W10" s="534"/>
      <c r="X10" s="534"/>
      <c r="Y10" s="534"/>
      <c r="Z10" s="534"/>
      <c r="AA10" s="534"/>
      <c r="AB10" s="534"/>
      <c r="AC10" s="534"/>
      <c r="AD10" s="534"/>
      <c r="AE10" s="534"/>
      <c r="AF10" s="534"/>
      <c r="AG10" s="534"/>
      <c r="AH10" s="534"/>
      <c r="AI10" s="534"/>
      <c r="AJ10" s="534"/>
      <c r="AK10" s="534"/>
      <c r="AL10" s="534"/>
      <c r="AM10" s="534"/>
    </row>
    <row r="11" spans="1:80" ht="18.75" x14ac:dyDescent="0.3">
      <c r="AA11" s="49"/>
    </row>
    <row r="12" spans="1:80" ht="18.75" x14ac:dyDescent="0.25">
      <c r="A12" s="535" t="s">
        <v>58</v>
      </c>
      <c r="B12" s="535"/>
      <c r="C12" s="535"/>
      <c r="D12" s="535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535"/>
      <c r="X12" s="535"/>
      <c r="Y12" s="535"/>
      <c r="Z12" s="535"/>
      <c r="AA12" s="535"/>
      <c r="AB12" s="535"/>
      <c r="AC12" s="535"/>
      <c r="AD12" s="535"/>
      <c r="AE12" s="535"/>
      <c r="AF12" s="535"/>
      <c r="AG12" s="535"/>
      <c r="AH12" s="535"/>
      <c r="AI12" s="535"/>
      <c r="AJ12" s="535"/>
      <c r="AK12" s="535"/>
      <c r="AL12" s="535"/>
      <c r="AM12" s="535"/>
    </row>
    <row r="13" spans="1:80" x14ac:dyDescent="0.25">
      <c r="A13" s="532" t="s">
        <v>81</v>
      </c>
      <c r="B13" s="532"/>
      <c r="C13" s="532"/>
      <c r="D13" s="532"/>
      <c r="E13" s="532"/>
      <c r="F13" s="532"/>
      <c r="G13" s="532"/>
      <c r="H13" s="532"/>
      <c r="I13" s="532"/>
      <c r="J13" s="532"/>
      <c r="K13" s="532"/>
      <c r="L13" s="532"/>
      <c r="M13" s="532"/>
      <c r="N13" s="532"/>
      <c r="O13" s="532"/>
      <c r="P13" s="532"/>
      <c r="Q13" s="532"/>
      <c r="R13" s="532"/>
      <c r="S13" s="532"/>
      <c r="T13" s="532"/>
      <c r="U13" s="532"/>
      <c r="V13" s="532"/>
      <c r="W13" s="532"/>
      <c r="X13" s="532"/>
      <c r="Y13" s="532"/>
      <c r="Z13" s="532"/>
      <c r="AA13" s="532"/>
      <c r="AB13" s="532"/>
      <c r="AC13" s="532"/>
      <c r="AD13" s="532"/>
      <c r="AE13" s="532"/>
      <c r="AF13" s="532"/>
      <c r="AG13" s="532"/>
      <c r="AH13" s="532"/>
      <c r="AI13" s="532"/>
      <c r="AJ13" s="532"/>
      <c r="AK13" s="532"/>
      <c r="AL13" s="532"/>
      <c r="AM13" s="532"/>
    </row>
    <row r="14" spans="1:80" x14ac:dyDescent="0.25"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</row>
    <row r="15" spans="1:80" ht="31.5" customHeight="1" x14ac:dyDescent="0.25">
      <c r="A15" s="543" t="s">
        <v>75</v>
      </c>
      <c r="B15" s="625" t="s">
        <v>24</v>
      </c>
      <c r="C15" s="625" t="s">
        <v>5</v>
      </c>
      <c r="D15" s="543" t="s">
        <v>997</v>
      </c>
      <c r="E15" s="626" t="s">
        <v>941</v>
      </c>
      <c r="F15" s="627"/>
      <c r="G15" s="627"/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7"/>
      <c r="AF15" s="627"/>
      <c r="AG15" s="627"/>
      <c r="AH15" s="627"/>
      <c r="AI15" s="627"/>
      <c r="AJ15" s="627"/>
      <c r="AK15" s="627"/>
      <c r="AL15" s="627"/>
      <c r="AM15" s="627"/>
      <c r="AN15" s="627"/>
      <c r="AO15" s="627"/>
      <c r="AP15" s="627"/>
      <c r="AQ15" s="627"/>
      <c r="AR15" s="627"/>
      <c r="AS15" s="627"/>
      <c r="AT15" s="627"/>
      <c r="AU15" s="627"/>
      <c r="AV15" s="627"/>
      <c r="AW15" s="627"/>
      <c r="AX15" s="627"/>
      <c r="AY15" s="627"/>
      <c r="AZ15" s="627"/>
      <c r="BA15" s="627"/>
      <c r="BB15" s="627"/>
      <c r="BC15" s="627"/>
      <c r="BD15" s="627"/>
      <c r="BE15" s="627"/>
      <c r="BF15" s="627"/>
      <c r="BG15" s="627"/>
      <c r="BH15" s="627"/>
      <c r="BI15" s="627"/>
      <c r="BJ15" s="627"/>
      <c r="BK15" s="627"/>
      <c r="BL15" s="627"/>
      <c r="BM15" s="627"/>
      <c r="BN15" s="627"/>
      <c r="BO15" s="627"/>
      <c r="BP15" s="627"/>
      <c r="BQ15" s="627"/>
      <c r="BR15" s="627"/>
      <c r="BS15" s="627"/>
      <c r="BT15" s="627"/>
      <c r="BU15" s="627"/>
      <c r="BV15" s="628"/>
      <c r="BW15" s="536" t="s">
        <v>892</v>
      </c>
      <c r="BX15" s="540"/>
      <c r="BY15" s="540"/>
      <c r="BZ15" s="537"/>
      <c r="CA15" s="625" t="s">
        <v>7</v>
      </c>
    </row>
    <row r="16" spans="1:80" ht="49.5" customHeight="1" x14ac:dyDescent="0.25">
      <c r="A16" s="544"/>
      <c r="B16" s="625"/>
      <c r="C16" s="625"/>
      <c r="D16" s="544"/>
      <c r="E16" s="626" t="s">
        <v>9</v>
      </c>
      <c r="F16" s="627"/>
      <c r="G16" s="627"/>
      <c r="H16" s="627"/>
      <c r="I16" s="627"/>
      <c r="J16" s="627"/>
      <c r="K16" s="627"/>
      <c r="L16" s="627"/>
      <c r="M16" s="627"/>
      <c r="N16" s="627"/>
      <c r="O16" s="627"/>
      <c r="P16" s="627"/>
      <c r="Q16" s="627"/>
      <c r="R16" s="627"/>
      <c r="S16" s="627"/>
      <c r="T16" s="627"/>
      <c r="U16" s="627"/>
      <c r="V16" s="627"/>
      <c r="W16" s="627"/>
      <c r="X16" s="627"/>
      <c r="Y16" s="627"/>
      <c r="Z16" s="627"/>
      <c r="AA16" s="627"/>
      <c r="AB16" s="627"/>
      <c r="AC16" s="627"/>
      <c r="AD16" s="627"/>
      <c r="AE16" s="627"/>
      <c r="AF16" s="627"/>
      <c r="AG16" s="627"/>
      <c r="AH16" s="627"/>
      <c r="AI16" s="627"/>
      <c r="AJ16" s="627"/>
      <c r="AK16" s="627"/>
      <c r="AL16" s="627"/>
      <c r="AM16" s="628"/>
      <c r="AN16" s="626" t="s">
        <v>10</v>
      </c>
      <c r="AO16" s="627"/>
      <c r="AP16" s="627"/>
      <c r="AQ16" s="627"/>
      <c r="AR16" s="627"/>
      <c r="AS16" s="627"/>
      <c r="AT16" s="627"/>
      <c r="AU16" s="627"/>
      <c r="AV16" s="627"/>
      <c r="AW16" s="627"/>
      <c r="AX16" s="627"/>
      <c r="AY16" s="627"/>
      <c r="AZ16" s="627"/>
      <c r="BA16" s="627"/>
      <c r="BB16" s="627"/>
      <c r="BC16" s="627"/>
      <c r="BD16" s="627"/>
      <c r="BE16" s="627"/>
      <c r="BF16" s="627"/>
      <c r="BG16" s="627"/>
      <c r="BH16" s="627"/>
      <c r="BI16" s="627"/>
      <c r="BJ16" s="627"/>
      <c r="BK16" s="627"/>
      <c r="BL16" s="627"/>
      <c r="BM16" s="627"/>
      <c r="BN16" s="627"/>
      <c r="BO16" s="627"/>
      <c r="BP16" s="627"/>
      <c r="BQ16" s="627"/>
      <c r="BR16" s="627"/>
      <c r="BS16" s="627"/>
      <c r="BT16" s="627"/>
      <c r="BU16" s="627"/>
      <c r="BV16" s="627"/>
      <c r="BW16" s="538"/>
      <c r="BX16" s="541"/>
      <c r="BY16" s="541"/>
      <c r="BZ16" s="539"/>
      <c r="CA16" s="625"/>
      <c r="CB16" s="258"/>
    </row>
    <row r="17" spans="1:80" ht="51.75" customHeight="1" x14ac:dyDescent="0.25">
      <c r="A17" s="544"/>
      <c r="B17" s="625"/>
      <c r="C17" s="625"/>
      <c r="D17" s="544"/>
      <c r="E17" s="630" t="s">
        <v>14</v>
      </c>
      <c r="F17" s="631"/>
      <c r="G17" s="631"/>
      <c r="H17" s="631"/>
      <c r="I17" s="631"/>
      <c r="J17" s="631"/>
      <c r="K17" s="632"/>
      <c r="L17" s="630" t="s">
        <v>87</v>
      </c>
      <c r="M17" s="631"/>
      <c r="N17" s="631"/>
      <c r="O17" s="631"/>
      <c r="P17" s="631"/>
      <c r="Q17" s="631"/>
      <c r="R17" s="632"/>
      <c r="S17" s="625" t="s">
        <v>88</v>
      </c>
      <c r="T17" s="625"/>
      <c r="U17" s="625"/>
      <c r="V17" s="625"/>
      <c r="W17" s="625"/>
      <c r="X17" s="625"/>
      <c r="Y17" s="625"/>
      <c r="Z17" s="625" t="s">
        <v>92</v>
      </c>
      <c r="AA17" s="625"/>
      <c r="AB17" s="625"/>
      <c r="AC17" s="625"/>
      <c r="AD17" s="625"/>
      <c r="AE17" s="625"/>
      <c r="AF17" s="625"/>
      <c r="AG17" s="629" t="s">
        <v>90</v>
      </c>
      <c r="AH17" s="629"/>
      <c r="AI17" s="629"/>
      <c r="AJ17" s="629"/>
      <c r="AK17" s="629"/>
      <c r="AL17" s="629"/>
      <c r="AM17" s="629"/>
      <c r="AN17" s="625" t="s">
        <v>14</v>
      </c>
      <c r="AO17" s="625"/>
      <c r="AP17" s="625"/>
      <c r="AQ17" s="625"/>
      <c r="AR17" s="625"/>
      <c r="AS17" s="625"/>
      <c r="AT17" s="625"/>
      <c r="AU17" s="630" t="s">
        <v>87</v>
      </c>
      <c r="AV17" s="631"/>
      <c r="AW17" s="631"/>
      <c r="AX17" s="631"/>
      <c r="AY17" s="631"/>
      <c r="AZ17" s="631"/>
      <c r="BA17" s="632"/>
      <c r="BB17" s="630" t="s">
        <v>88</v>
      </c>
      <c r="BC17" s="631"/>
      <c r="BD17" s="631"/>
      <c r="BE17" s="631"/>
      <c r="BF17" s="631"/>
      <c r="BG17" s="631"/>
      <c r="BH17" s="632"/>
      <c r="BI17" s="630" t="s">
        <v>92</v>
      </c>
      <c r="BJ17" s="631"/>
      <c r="BK17" s="631"/>
      <c r="BL17" s="631"/>
      <c r="BM17" s="631"/>
      <c r="BN17" s="631"/>
      <c r="BO17" s="632"/>
      <c r="BP17" s="626" t="s">
        <v>90</v>
      </c>
      <c r="BQ17" s="627"/>
      <c r="BR17" s="627"/>
      <c r="BS17" s="627"/>
      <c r="BT17" s="627"/>
      <c r="BU17" s="627"/>
      <c r="BV17" s="627"/>
      <c r="BW17" s="623"/>
      <c r="BX17" s="633"/>
      <c r="BY17" s="633"/>
      <c r="BZ17" s="624"/>
      <c r="CA17" s="625"/>
      <c r="CB17" s="258"/>
    </row>
    <row r="18" spans="1:80" ht="51.75" customHeight="1" x14ac:dyDescent="0.25">
      <c r="A18" s="544"/>
      <c r="B18" s="625"/>
      <c r="C18" s="625"/>
      <c r="D18" s="544"/>
      <c r="E18" s="259" t="s">
        <v>23</v>
      </c>
      <c r="F18" s="629" t="s">
        <v>22</v>
      </c>
      <c r="G18" s="629"/>
      <c r="H18" s="629"/>
      <c r="I18" s="629"/>
      <c r="J18" s="629"/>
      <c r="K18" s="629"/>
      <c r="L18" s="259" t="s">
        <v>23</v>
      </c>
      <c r="M18" s="629" t="s">
        <v>22</v>
      </c>
      <c r="N18" s="629"/>
      <c r="O18" s="629"/>
      <c r="P18" s="629"/>
      <c r="Q18" s="629"/>
      <c r="R18" s="629"/>
      <c r="S18" s="259" t="s">
        <v>23</v>
      </c>
      <c r="T18" s="629" t="s">
        <v>22</v>
      </c>
      <c r="U18" s="629"/>
      <c r="V18" s="629"/>
      <c r="W18" s="629"/>
      <c r="X18" s="629"/>
      <c r="Y18" s="629"/>
      <c r="Z18" s="259" t="s">
        <v>23</v>
      </c>
      <c r="AA18" s="629" t="s">
        <v>22</v>
      </c>
      <c r="AB18" s="629"/>
      <c r="AC18" s="629"/>
      <c r="AD18" s="629"/>
      <c r="AE18" s="629"/>
      <c r="AF18" s="629"/>
      <c r="AG18" s="259" t="s">
        <v>23</v>
      </c>
      <c r="AH18" s="629" t="s">
        <v>22</v>
      </c>
      <c r="AI18" s="629"/>
      <c r="AJ18" s="629"/>
      <c r="AK18" s="629"/>
      <c r="AL18" s="629"/>
      <c r="AM18" s="629"/>
      <c r="AN18" s="259" t="s">
        <v>23</v>
      </c>
      <c r="AO18" s="629" t="s">
        <v>22</v>
      </c>
      <c r="AP18" s="629"/>
      <c r="AQ18" s="629"/>
      <c r="AR18" s="629"/>
      <c r="AS18" s="629"/>
      <c r="AT18" s="629"/>
      <c r="AU18" s="259" t="s">
        <v>23</v>
      </c>
      <c r="AV18" s="629" t="s">
        <v>22</v>
      </c>
      <c r="AW18" s="629"/>
      <c r="AX18" s="629"/>
      <c r="AY18" s="629"/>
      <c r="AZ18" s="629"/>
      <c r="BA18" s="629"/>
      <c r="BB18" s="259" t="s">
        <v>23</v>
      </c>
      <c r="BC18" s="629" t="s">
        <v>22</v>
      </c>
      <c r="BD18" s="629"/>
      <c r="BE18" s="629"/>
      <c r="BF18" s="629"/>
      <c r="BG18" s="629"/>
      <c r="BH18" s="629"/>
      <c r="BI18" s="259" t="s">
        <v>23</v>
      </c>
      <c r="BJ18" s="629" t="s">
        <v>22</v>
      </c>
      <c r="BK18" s="629"/>
      <c r="BL18" s="629"/>
      <c r="BM18" s="629"/>
      <c r="BN18" s="629"/>
      <c r="BO18" s="629"/>
      <c r="BP18" s="259" t="s">
        <v>23</v>
      </c>
      <c r="BQ18" s="629" t="s">
        <v>22</v>
      </c>
      <c r="BR18" s="629"/>
      <c r="BS18" s="629"/>
      <c r="BT18" s="629"/>
      <c r="BU18" s="629"/>
      <c r="BV18" s="629"/>
      <c r="BW18" s="524" t="s">
        <v>23</v>
      </c>
      <c r="BX18" s="524"/>
      <c r="BY18" s="524" t="s">
        <v>22</v>
      </c>
      <c r="BZ18" s="524"/>
      <c r="CA18" s="625"/>
      <c r="CB18" s="258"/>
    </row>
    <row r="19" spans="1:80" ht="75" customHeight="1" x14ac:dyDescent="0.25">
      <c r="A19" s="545"/>
      <c r="B19" s="625"/>
      <c r="C19" s="625"/>
      <c r="D19" s="545"/>
      <c r="E19" s="228" t="s">
        <v>996</v>
      </c>
      <c r="F19" s="228" t="s">
        <v>996</v>
      </c>
      <c r="G19" s="150" t="s">
        <v>2</v>
      </c>
      <c r="H19" s="150" t="s">
        <v>3</v>
      </c>
      <c r="I19" s="150" t="s">
        <v>56</v>
      </c>
      <c r="J19" s="150" t="s">
        <v>1</v>
      </c>
      <c r="K19" s="150" t="s">
        <v>13</v>
      </c>
      <c r="L19" s="228" t="s">
        <v>996</v>
      </c>
      <c r="M19" s="228" t="s">
        <v>996</v>
      </c>
      <c r="N19" s="150" t="s">
        <v>2</v>
      </c>
      <c r="O19" s="150" t="s">
        <v>3</v>
      </c>
      <c r="P19" s="150" t="s">
        <v>56</v>
      </c>
      <c r="Q19" s="150" t="s">
        <v>1</v>
      </c>
      <c r="R19" s="150" t="s">
        <v>13</v>
      </c>
      <c r="S19" s="228" t="s">
        <v>996</v>
      </c>
      <c r="T19" s="228" t="s">
        <v>996</v>
      </c>
      <c r="U19" s="150" t="s">
        <v>2</v>
      </c>
      <c r="V19" s="150" t="s">
        <v>3</v>
      </c>
      <c r="W19" s="150" t="s">
        <v>56</v>
      </c>
      <c r="X19" s="150" t="s">
        <v>1</v>
      </c>
      <c r="Y19" s="150" t="s">
        <v>13</v>
      </c>
      <c r="Z19" s="228" t="s">
        <v>996</v>
      </c>
      <c r="AA19" s="228" t="s">
        <v>996</v>
      </c>
      <c r="AB19" s="150" t="s">
        <v>2</v>
      </c>
      <c r="AC19" s="150" t="s">
        <v>3</v>
      </c>
      <c r="AD19" s="150" t="s">
        <v>56</v>
      </c>
      <c r="AE19" s="150" t="s">
        <v>1</v>
      </c>
      <c r="AF19" s="150" t="s">
        <v>13</v>
      </c>
      <c r="AG19" s="228" t="s">
        <v>996</v>
      </c>
      <c r="AH19" s="228" t="s">
        <v>996</v>
      </c>
      <c r="AI19" s="150" t="s">
        <v>2</v>
      </c>
      <c r="AJ19" s="150" t="s">
        <v>3</v>
      </c>
      <c r="AK19" s="150" t="s">
        <v>56</v>
      </c>
      <c r="AL19" s="150" t="s">
        <v>1</v>
      </c>
      <c r="AM19" s="150" t="s">
        <v>13</v>
      </c>
      <c r="AN19" s="228" t="s">
        <v>996</v>
      </c>
      <c r="AO19" s="228" t="s">
        <v>996</v>
      </c>
      <c r="AP19" s="150" t="s">
        <v>2</v>
      </c>
      <c r="AQ19" s="150" t="s">
        <v>3</v>
      </c>
      <c r="AR19" s="150" t="s">
        <v>56</v>
      </c>
      <c r="AS19" s="150" t="s">
        <v>1</v>
      </c>
      <c r="AT19" s="150" t="s">
        <v>13</v>
      </c>
      <c r="AU19" s="228" t="s">
        <v>996</v>
      </c>
      <c r="AV19" s="228" t="s">
        <v>996</v>
      </c>
      <c r="AW19" s="150" t="s">
        <v>2</v>
      </c>
      <c r="AX19" s="150" t="s">
        <v>3</v>
      </c>
      <c r="AY19" s="150" t="s">
        <v>56</v>
      </c>
      <c r="AZ19" s="150" t="s">
        <v>1</v>
      </c>
      <c r="BA19" s="150" t="s">
        <v>13</v>
      </c>
      <c r="BB19" s="228" t="s">
        <v>996</v>
      </c>
      <c r="BC19" s="228" t="s">
        <v>996</v>
      </c>
      <c r="BD19" s="150" t="s">
        <v>2</v>
      </c>
      <c r="BE19" s="150" t="s">
        <v>3</v>
      </c>
      <c r="BF19" s="150" t="s">
        <v>56</v>
      </c>
      <c r="BG19" s="150" t="s">
        <v>1</v>
      </c>
      <c r="BH19" s="150" t="s">
        <v>13</v>
      </c>
      <c r="BI19" s="228" t="s">
        <v>996</v>
      </c>
      <c r="BJ19" s="228" t="s">
        <v>996</v>
      </c>
      <c r="BK19" s="150" t="s">
        <v>2</v>
      </c>
      <c r="BL19" s="150" t="s">
        <v>3</v>
      </c>
      <c r="BM19" s="150" t="s">
        <v>56</v>
      </c>
      <c r="BN19" s="150" t="s">
        <v>1</v>
      </c>
      <c r="BO19" s="150" t="s">
        <v>13</v>
      </c>
      <c r="BP19" s="228" t="s">
        <v>996</v>
      </c>
      <c r="BQ19" s="228" t="s">
        <v>996</v>
      </c>
      <c r="BR19" s="150" t="s">
        <v>2</v>
      </c>
      <c r="BS19" s="150" t="s">
        <v>3</v>
      </c>
      <c r="BT19" s="150" t="s">
        <v>56</v>
      </c>
      <c r="BU19" s="150" t="s">
        <v>1</v>
      </c>
      <c r="BV19" s="150" t="s">
        <v>13</v>
      </c>
      <c r="BW19" s="230" t="s">
        <v>998</v>
      </c>
      <c r="BX19" s="179" t="s">
        <v>8</v>
      </c>
      <c r="BY19" s="230" t="s">
        <v>998</v>
      </c>
      <c r="BZ19" s="179" t="s">
        <v>8</v>
      </c>
      <c r="CA19" s="625"/>
      <c r="CB19" s="258"/>
    </row>
    <row r="20" spans="1:80" x14ac:dyDescent="0.25">
      <c r="A20" s="204">
        <v>1</v>
      </c>
      <c r="B20" s="204">
        <v>2</v>
      </c>
      <c r="C20" s="204">
        <v>3</v>
      </c>
      <c r="D20" s="204">
        <v>4</v>
      </c>
      <c r="E20" s="260" t="s">
        <v>96</v>
      </c>
      <c r="F20" s="204" t="s">
        <v>97</v>
      </c>
      <c r="G20" s="204" t="s">
        <v>98</v>
      </c>
      <c r="H20" s="204" t="s">
        <v>99</v>
      </c>
      <c r="I20" s="204" t="s">
        <v>100</v>
      </c>
      <c r="J20" s="204" t="s">
        <v>101</v>
      </c>
      <c r="K20" s="204" t="s">
        <v>102</v>
      </c>
      <c r="L20" s="204" t="s">
        <v>103</v>
      </c>
      <c r="M20" s="204" t="s">
        <v>104</v>
      </c>
      <c r="N20" s="204" t="s">
        <v>105</v>
      </c>
      <c r="O20" s="204" t="s">
        <v>106</v>
      </c>
      <c r="P20" s="204" t="s">
        <v>107</v>
      </c>
      <c r="Q20" s="204" t="s">
        <v>108</v>
      </c>
      <c r="R20" s="204" t="s">
        <v>109</v>
      </c>
      <c r="S20" s="204" t="s">
        <v>110</v>
      </c>
      <c r="T20" s="204" t="s">
        <v>111</v>
      </c>
      <c r="U20" s="204" t="s">
        <v>112</v>
      </c>
      <c r="V20" s="204" t="s">
        <v>113</v>
      </c>
      <c r="W20" s="204" t="s">
        <v>114</v>
      </c>
      <c r="X20" s="204" t="s">
        <v>115</v>
      </c>
      <c r="Y20" s="204" t="s">
        <v>116</v>
      </c>
      <c r="Z20" s="204" t="s">
        <v>117</v>
      </c>
      <c r="AA20" s="204" t="s">
        <v>118</v>
      </c>
      <c r="AB20" s="204" t="s">
        <v>119</v>
      </c>
      <c r="AC20" s="204" t="s">
        <v>120</v>
      </c>
      <c r="AD20" s="204" t="s">
        <v>121</v>
      </c>
      <c r="AE20" s="204" t="s">
        <v>122</v>
      </c>
      <c r="AF20" s="204" t="s">
        <v>123</v>
      </c>
      <c r="AG20" s="204" t="s">
        <v>124</v>
      </c>
      <c r="AH20" s="204" t="s">
        <v>125</v>
      </c>
      <c r="AI20" s="204" t="s">
        <v>126</v>
      </c>
      <c r="AJ20" s="204" t="s">
        <v>127</v>
      </c>
      <c r="AK20" s="204" t="s">
        <v>128</v>
      </c>
      <c r="AL20" s="204" t="s">
        <v>129</v>
      </c>
      <c r="AM20" s="204" t="s">
        <v>130</v>
      </c>
      <c r="AN20" s="204" t="s">
        <v>131</v>
      </c>
      <c r="AO20" s="204" t="s">
        <v>132</v>
      </c>
      <c r="AP20" s="204" t="s">
        <v>133</v>
      </c>
      <c r="AQ20" s="204" t="s">
        <v>134</v>
      </c>
      <c r="AR20" s="204" t="s">
        <v>135</v>
      </c>
      <c r="AS20" s="204" t="s">
        <v>136</v>
      </c>
      <c r="AT20" s="204" t="s">
        <v>137</v>
      </c>
      <c r="AU20" s="204" t="s">
        <v>138</v>
      </c>
      <c r="AV20" s="204" t="s">
        <v>139</v>
      </c>
      <c r="AW20" s="204" t="s">
        <v>140</v>
      </c>
      <c r="AX20" s="261" t="s">
        <v>141</v>
      </c>
      <c r="AY20" s="204" t="s">
        <v>142</v>
      </c>
      <c r="AZ20" s="204" t="s">
        <v>143</v>
      </c>
      <c r="BA20" s="204" t="s">
        <v>144</v>
      </c>
      <c r="BB20" s="204" t="s">
        <v>145</v>
      </c>
      <c r="BC20" s="204" t="s">
        <v>146</v>
      </c>
      <c r="BD20" s="204" t="s">
        <v>147</v>
      </c>
      <c r="BE20" s="204" t="s">
        <v>148</v>
      </c>
      <c r="BF20" s="204" t="s">
        <v>149</v>
      </c>
      <c r="BG20" s="204" t="s">
        <v>150</v>
      </c>
      <c r="BH20" s="204" t="s">
        <v>151</v>
      </c>
      <c r="BI20" s="204" t="s">
        <v>152</v>
      </c>
      <c r="BJ20" s="204" t="s">
        <v>153</v>
      </c>
      <c r="BK20" s="204" t="s">
        <v>154</v>
      </c>
      <c r="BL20" s="204" t="s">
        <v>155</v>
      </c>
      <c r="BM20" s="204" t="s">
        <v>156</v>
      </c>
      <c r="BN20" s="204" t="s">
        <v>157</v>
      </c>
      <c r="BO20" s="204" t="s">
        <v>158</v>
      </c>
      <c r="BP20" s="204" t="s">
        <v>159</v>
      </c>
      <c r="BQ20" s="204" t="s">
        <v>160</v>
      </c>
      <c r="BR20" s="204" t="s">
        <v>161</v>
      </c>
      <c r="BS20" s="204" t="s">
        <v>162</v>
      </c>
      <c r="BT20" s="204" t="s">
        <v>163</v>
      </c>
      <c r="BU20" s="204" t="s">
        <v>164</v>
      </c>
      <c r="BV20" s="204" t="s">
        <v>165</v>
      </c>
      <c r="BW20" s="204">
        <v>7</v>
      </c>
      <c r="BX20" s="204">
        <f>BW20+1</f>
        <v>8</v>
      </c>
      <c r="BY20" s="204">
        <f>BX20+1</f>
        <v>9</v>
      </c>
      <c r="BZ20" s="204">
        <f>BY20+1</f>
        <v>10</v>
      </c>
      <c r="CA20" s="204">
        <f>BZ20+1</f>
        <v>11</v>
      </c>
      <c r="CB20" s="50"/>
    </row>
    <row r="21" spans="1:80" x14ac:dyDescent="0.25">
      <c r="A21" s="204"/>
      <c r="B21" s="204"/>
      <c r="C21" s="204"/>
      <c r="D21" s="204"/>
      <c r="E21" s="260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61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50"/>
    </row>
    <row r="22" spans="1:80" s="154" customFormat="1" x14ac:dyDescent="0.25">
      <c r="A22" s="528" t="s">
        <v>186</v>
      </c>
      <c r="B22" s="617"/>
      <c r="C22" s="529"/>
      <c r="D22" s="205"/>
      <c r="E22" s="205"/>
      <c r="F22" s="205"/>
      <c r="G22" s="205"/>
      <c r="H22" s="205"/>
      <c r="I22" s="20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153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4"/>
      <headerFooter alignWithMargins="0"/>
    </customSheetView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5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6"/>
  <headerFooter alignWithMargins="0"/>
  <customProperties>
    <customPr name="_pios_id" r:id="rId7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2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551" t="s">
        <v>967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551"/>
      <c r="AC4" s="551"/>
      <c r="AD4" s="551"/>
      <c r="AE4" s="551"/>
      <c r="AF4" s="551"/>
      <c r="AG4" s="551"/>
      <c r="AH4" s="551"/>
    </row>
    <row r="5" spans="1:34" s="9" customFormat="1" ht="18.75" customHeight="1" x14ac:dyDescent="0.3">
      <c r="A5" s="525" t="s">
        <v>189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</row>
    <row r="6" spans="1:3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</row>
    <row r="7" spans="1:34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</row>
    <row r="8" spans="1:34" x14ac:dyDescent="0.25">
      <c r="A8" s="517" t="s">
        <v>77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17"/>
      <c r="AH8" s="517"/>
    </row>
    <row r="9" spans="1:34" x14ac:dyDescent="0.25">
      <c r="A9" s="174"/>
      <c r="B9" s="174"/>
      <c r="C9" s="174"/>
      <c r="D9" s="174"/>
      <c r="E9" s="174"/>
      <c r="F9" s="174"/>
      <c r="G9" s="174"/>
      <c r="H9" s="174"/>
      <c r="I9" s="174"/>
    </row>
    <row r="10" spans="1:34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</row>
    <row r="12" spans="1:34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</row>
    <row r="13" spans="1:34" x14ac:dyDescent="0.25">
      <c r="A13" s="517" t="s">
        <v>170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</row>
    <row r="14" spans="1:34" ht="18.75" x14ac:dyDescent="0.3">
      <c r="A14" s="635"/>
      <c r="B14" s="635"/>
      <c r="C14" s="635"/>
      <c r="D14" s="635"/>
      <c r="E14" s="635"/>
      <c r="F14" s="635"/>
      <c r="G14" s="635"/>
      <c r="H14" s="635"/>
      <c r="I14" s="635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</row>
    <row r="15" spans="1:34" ht="33" customHeight="1" x14ac:dyDescent="0.25">
      <c r="A15" s="543" t="s">
        <v>75</v>
      </c>
      <c r="B15" s="546" t="s">
        <v>20</v>
      </c>
      <c r="C15" s="546" t="s">
        <v>5</v>
      </c>
      <c r="D15" s="543" t="s">
        <v>187</v>
      </c>
      <c r="E15" s="563" t="s">
        <v>942</v>
      </c>
      <c r="F15" s="564"/>
      <c r="G15" s="564"/>
      <c r="H15" s="564"/>
      <c r="I15" s="564"/>
      <c r="J15" s="564"/>
      <c r="K15" s="564"/>
      <c r="L15" s="564"/>
      <c r="M15" s="564"/>
      <c r="N15" s="564"/>
      <c r="O15" s="564"/>
      <c r="P15" s="564"/>
      <c r="Q15" s="564"/>
      <c r="R15" s="564"/>
      <c r="S15" s="564"/>
      <c r="T15" s="564"/>
      <c r="U15" s="564"/>
      <c r="V15" s="564"/>
      <c r="W15" s="564"/>
      <c r="X15" s="564"/>
      <c r="Y15" s="564"/>
      <c r="Z15" s="564"/>
      <c r="AA15" s="564"/>
      <c r="AB15" s="564"/>
      <c r="AC15" s="564"/>
      <c r="AD15" s="564"/>
      <c r="AE15" s="564"/>
      <c r="AF15" s="564"/>
      <c r="AG15" s="564"/>
      <c r="AH15" s="565"/>
    </row>
    <row r="16" spans="1:34" ht="33" customHeight="1" x14ac:dyDescent="0.25">
      <c r="A16" s="544"/>
      <c r="B16" s="546"/>
      <c r="C16" s="546"/>
      <c r="D16" s="544"/>
      <c r="E16" s="566"/>
      <c r="F16" s="567"/>
      <c r="G16" s="567"/>
      <c r="H16" s="567"/>
      <c r="I16" s="567"/>
      <c r="J16" s="567"/>
      <c r="K16" s="567"/>
      <c r="L16" s="567"/>
      <c r="M16" s="567"/>
      <c r="N16" s="567"/>
      <c r="O16" s="567"/>
      <c r="P16" s="567"/>
      <c r="Q16" s="567"/>
      <c r="R16" s="567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  <c r="AF16" s="567"/>
      <c r="AG16" s="567"/>
      <c r="AH16" s="568"/>
    </row>
    <row r="17" spans="1:34" ht="37.5" customHeight="1" x14ac:dyDescent="0.25">
      <c r="A17" s="544"/>
      <c r="B17" s="546"/>
      <c r="C17" s="546"/>
      <c r="D17" s="544"/>
      <c r="E17" s="542" t="s">
        <v>9</v>
      </c>
      <c r="F17" s="542"/>
      <c r="G17" s="542"/>
      <c r="H17" s="542"/>
      <c r="I17" s="542"/>
      <c r="J17" s="542" t="s">
        <v>10</v>
      </c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  <c r="AA17" s="542"/>
      <c r="AB17" s="542"/>
      <c r="AC17" s="542"/>
      <c r="AD17" s="542"/>
      <c r="AE17" s="542"/>
      <c r="AF17" s="542"/>
      <c r="AG17" s="542"/>
      <c r="AH17" s="542"/>
    </row>
    <row r="18" spans="1:34" ht="30" customHeight="1" x14ac:dyDescent="0.25">
      <c r="A18" s="544"/>
      <c r="B18" s="546"/>
      <c r="C18" s="546"/>
      <c r="D18" s="544"/>
      <c r="E18" s="542" t="s">
        <v>57</v>
      </c>
      <c r="F18" s="542"/>
      <c r="G18" s="542"/>
      <c r="H18" s="542"/>
      <c r="I18" s="542"/>
      <c r="J18" s="542" t="s">
        <v>14</v>
      </c>
      <c r="K18" s="542"/>
      <c r="L18" s="542"/>
      <c r="M18" s="542"/>
      <c r="N18" s="542"/>
      <c r="O18" s="542" t="s">
        <v>87</v>
      </c>
      <c r="P18" s="542"/>
      <c r="Q18" s="542"/>
      <c r="R18" s="542"/>
      <c r="S18" s="542"/>
      <c r="T18" s="542" t="s">
        <v>88</v>
      </c>
      <c r="U18" s="542"/>
      <c r="V18" s="542"/>
      <c r="W18" s="542"/>
      <c r="X18" s="542"/>
      <c r="Y18" s="542" t="s">
        <v>89</v>
      </c>
      <c r="Z18" s="542"/>
      <c r="AA18" s="542"/>
      <c r="AB18" s="542"/>
      <c r="AC18" s="542"/>
      <c r="AD18" s="542" t="s">
        <v>90</v>
      </c>
      <c r="AE18" s="542"/>
      <c r="AF18" s="542"/>
      <c r="AG18" s="542"/>
      <c r="AH18" s="542"/>
    </row>
    <row r="19" spans="1:34" ht="76.5" customHeight="1" x14ac:dyDescent="0.25">
      <c r="A19" s="545"/>
      <c r="B19" s="546"/>
      <c r="C19" s="546"/>
      <c r="D19" s="545"/>
      <c r="E19" s="55" t="s">
        <v>2</v>
      </c>
      <c r="F19" s="55" t="s">
        <v>3</v>
      </c>
      <c r="G19" s="181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1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1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1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1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1" t="s">
        <v>56</v>
      </c>
      <c r="AG19" s="55" t="s">
        <v>1</v>
      </c>
      <c r="AH19" s="55" t="s">
        <v>13</v>
      </c>
    </row>
    <row r="20" spans="1:34" x14ac:dyDescent="0.25">
      <c r="A20" s="209">
        <v>1</v>
      </c>
      <c r="B20" s="209">
        <v>2</v>
      </c>
      <c r="C20" s="209">
        <v>3</v>
      </c>
      <c r="D20" s="209"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131</v>
      </c>
      <c r="K20" s="209" t="s">
        <v>132</v>
      </c>
      <c r="L20" s="209" t="s">
        <v>133</v>
      </c>
      <c r="M20" s="209" t="s">
        <v>134</v>
      </c>
      <c r="N20" s="209" t="s">
        <v>135</v>
      </c>
      <c r="O20" s="209" t="s">
        <v>172</v>
      </c>
      <c r="P20" s="209" t="s">
        <v>173</v>
      </c>
      <c r="Q20" s="209" t="s">
        <v>174</v>
      </c>
      <c r="R20" s="209" t="s">
        <v>175</v>
      </c>
      <c r="S20" s="209" t="s">
        <v>264</v>
      </c>
      <c r="T20" s="209" t="s">
        <v>905</v>
      </c>
      <c r="U20" s="209" t="s">
        <v>906</v>
      </c>
      <c r="V20" s="209" t="s">
        <v>907</v>
      </c>
      <c r="W20" s="209" t="s">
        <v>908</v>
      </c>
      <c r="X20" s="209" t="s">
        <v>909</v>
      </c>
      <c r="Y20" s="209" t="s">
        <v>910</v>
      </c>
      <c r="Z20" s="209" t="s">
        <v>911</v>
      </c>
      <c r="AA20" s="209" t="s">
        <v>912</v>
      </c>
      <c r="AB20" s="209" t="s">
        <v>913</v>
      </c>
      <c r="AC20" s="209" t="s">
        <v>914</v>
      </c>
      <c r="AD20" s="209" t="s">
        <v>915</v>
      </c>
      <c r="AE20" s="209" t="s">
        <v>916</v>
      </c>
      <c r="AF20" s="209" t="s">
        <v>917</v>
      </c>
      <c r="AG20" s="209" t="s">
        <v>918</v>
      </c>
      <c r="AH20" s="209" t="s">
        <v>919</v>
      </c>
    </row>
    <row r="21" spans="1:34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</row>
    <row r="22" spans="1:34" x14ac:dyDescent="0.25">
      <c r="A22" s="504" t="s">
        <v>186</v>
      </c>
      <c r="B22" s="505"/>
      <c r="C22" s="506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634" t="s">
        <v>167</v>
      </c>
      <c r="B24" s="634"/>
      <c r="C24" s="634"/>
      <c r="D24" s="634"/>
      <c r="E24" s="634"/>
      <c r="F24" s="634"/>
      <c r="G24" s="634"/>
      <c r="H24" s="634"/>
      <c r="I24" s="63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/>
  <customProperties>
    <customPr name="_pios_id" r:id="rId7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32"/>
  <sheetViews>
    <sheetView view="pageBreakPreview" zoomScale="60" zoomScaleNormal="60" workbookViewId="0">
      <selection activeCell="D19" sqref="D19:E19"/>
    </sheetView>
  </sheetViews>
  <sheetFormatPr defaultColWidth="9"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551" t="s">
        <v>948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551"/>
      <c r="AC4" s="551"/>
      <c r="AD4" s="551"/>
      <c r="AE4" s="551"/>
      <c r="AF4" s="551"/>
      <c r="AG4" s="551"/>
      <c r="AH4" s="551"/>
      <c r="AI4" s="551"/>
      <c r="AJ4" s="551"/>
      <c r="AK4" s="551"/>
      <c r="AL4" s="551"/>
      <c r="AM4" s="551"/>
    </row>
    <row r="5" spans="1:82" s="9" customFormat="1" ht="18.75" customHeight="1" x14ac:dyDescent="0.3">
      <c r="A5" s="525" t="s">
        <v>189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  <c r="AI5" s="525"/>
      <c r="AJ5" s="525"/>
      <c r="AK5" s="525"/>
      <c r="AL5" s="525"/>
      <c r="AM5" s="525"/>
    </row>
    <row r="6" spans="1:8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</row>
    <row r="7" spans="1:82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</row>
    <row r="8" spans="1:82" ht="15.75" customHeight="1" x14ac:dyDescent="0.25">
      <c r="A8" s="575" t="s">
        <v>94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575"/>
      <c r="AC8" s="575"/>
      <c r="AD8" s="575"/>
      <c r="AE8" s="575"/>
      <c r="AF8" s="575"/>
      <c r="AG8" s="575"/>
      <c r="AH8" s="575"/>
      <c r="AI8" s="575"/>
      <c r="AJ8" s="575"/>
      <c r="AK8" s="575"/>
      <c r="AL8" s="575"/>
      <c r="AM8" s="575"/>
    </row>
    <row r="9" spans="1:82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</row>
    <row r="10" spans="1:82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</row>
    <row r="11" spans="1:82" ht="18.75" x14ac:dyDescent="0.3">
      <c r="AB11" s="38"/>
    </row>
    <row r="12" spans="1:82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2"/>
      <c r="AJ12" s="522"/>
      <c r="AK12" s="522"/>
      <c r="AL12" s="522"/>
      <c r="AM12" s="522"/>
    </row>
    <row r="13" spans="1:82" x14ac:dyDescent="0.25">
      <c r="A13" s="517" t="s">
        <v>78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7"/>
      <c r="AL13" s="517"/>
      <c r="AM13" s="517"/>
    </row>
    <row r="14" spans="1:82" ht="18.75" x14ac:dyDescent="0.3">
      <c r="A14" s="635"/>
      <c r="B14" s="635"/>
      <c r="C14" s="635"/>
      <c r="D14" s="635"/>
      <c r="E14" s="635"/>
      <c r="F14" s="635"/>
      <c r="G14" s="635"/>
      <c r="H14" s="635"/>
      <c r="I14" s="635"/>
      <c r="J14" s="635"/>
      <c r="K14" s="635"/>
      <c r="L14" s="635"/>
      <c r="M14" s="635"/>
      <c r="N14" s="635"/>
      <c r="O14" s="635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  <c r="AH14" s="635"/>
      <c r="AI14" s="635"/>
      <c r="AJ14" s="635"/>
      <c r="AK14" s="635"/>
      <c r="AL14" s="635"/>
      <c r="AM14" s="635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  <c r="AX14" s="262"/>
      <c r="AY14" s="262"/>
      <c r="AZ14" s="262"/>
      <c r="BA14" s="262"/>
      <c r="BB14" s="262"/>
      <c r="BC14" s="262"/>
      <c r="BD14" s="262"/>
      <c r="BE14" s="262"/>
      <c r="BF14" s="262"/>
      <c r="BG14" s="262"/>
      <c r="BH14" s="262"/>
      <c r="BI14" s="262"/>
      <c r="BJ14" s="262"/>
      <c r="BK14" s="262"/>
      <c r="BL14" s="262"/>
      <c r="BM14" s="262"/>
      <c r="BN14" s="262"/>
      <c r="BO14" s="262"/>
      <c r="BP14" s="262"/>
      <c r="BQ14" s="262"/>
      <c r="BR14" s="262"/>
      <c r="BS14" s="262"/>
      <c r="BT14" s="262"/>
      <c r="BU14" s="262"/>
      <c r="BV14" s="262"/>
      <c r="BW14" s="262"/>
      <c r="BX14" s="262"/>
      <c r="BY14" s="262"/>
      <c r="BZ14" s="262"/>
      <c r="CA14" s="262"/>
      <c r="CB14" s="262"/>
      <c r="CC14" s="262"/>
      <c r="CD14" s="262"/>
    </row>
    <row r="15" spans="1:82" ht="30" customHeight="1" x14ac:dyDescent="0.25">
      <c r="A15" s="543" t="s">
        <v>75</v>
      </c>
      <c r="B15" s="546" t="s">
        <v>20</v>
      </c>
      <c r="C15" s="546" t="s">
        <v>5</v>
      </c>
      <c r="D15" s="543" t="s">
        <v>187</v>
      </c>
      <c r="E15" s="636" t="s">
        <v>943</v>
      </c>
      <c r="F15" s="637"/>
      <c r="G15" s="637"/>
      <c r="H15" s="637"/>
      <c r="I15" s="637"/>
      <c r="J15" s="637"/>
      <c r="K15" s="637"/>
      <c r="L15" s="637"/>
      <c r="M15" s="637"/>
      <c r="N15" s="637"/>
      <c r="O15" s="637"/>
      <c r="P15" s="637"/>
      <c r="Q15" s="637"/>
      <c r="R15" s="637"/>
      <c r="S15" s="637"/>
      <c r="T15" s="637"/>
      <c r="U15" s="637"/>
      <c r="V15" s="637"/>
      <c r="W15" s="637"/>
      <c r="X15" s="637"/>
      <c r="Y15" s="637"/>
      <c r="Z15" s="637"/>
      <c r="AA15" s="637"/>
      <c r="AB15" s="637"/>
      <c r="AC15" s="637"/>
      <c r="AD15" s="637"/>
      <c r="AE15" s="637"/>
      <c r="AF15" s="637"/>
      <c r="AG15" s="637"/>
      <c r="AH15" s="637"/>
      <c r="AI15" s="637"/>
      <c r="AJ15" s="637"/>
      <c r="AK15" s="637"/>
      <c r="AL15" s="637"/>
      <c r="AM15" s="637"/>
      <c r="AN15" s="637"/>
      <c r="AO15" s="637"/>
      <c r="AP15" s="637"/>
      <c r="AQ15" s="637"/>
      <c r="AR15" s="637"/>
      <c r="AS15" s="637"/>
      <c r="AT15" s="637"/>
      <c r="AU15" s="637"/>
      <c r="AV15" s="637"/>
      <c r="AW15" s="637"/>
      <c r="AX15" s="637"/>
      <c r="AY15" s="637"/>
      <c r="AZ15" s="637"/>
      <c r="BA15" s="637"/>
      <c r="BB15" s="637"/>
      <c r="BC15" s="637"/>
      <c r="BD15" s="637"/>
      <c r="BE15" s="637"/>
      <c r="BF15" s="637"/>
      <c r="BG15" s="637"/>
      <c r="BH15" s="637"/>
      <c r="BI15" s="637"/>
      <c r="BJ15" s="637"/>
      <c r="BK15" s="637"/>
      <c r="BL15" s="637"/>
      <c r="BM15" s="637"/>
      <c r="BN15" s="637"/>
      <c r="BO15" s="637"/>
      <c r="BP15" s="637"/>
      <c r="BQ15" s="637"/>
      <c r="BR15" s="637"/>
      <c r="BS15" s="637"/>
      <c r="BT15" s="637"/>
      <c r="BU15" s="637"/>
      <c r="BV15" s="638"/>
      <c r="BW15" s="563" t="s">
        <v>893</v>
      </c>
      <c r="BX15" s="564"/>
      <c r="BY15" s="564"/>
      <c r="BZ15" s="564"/>
      <c r="CA15" s="564"/>
      <c r="CB15" s="564"/>
      <c r="CC15" s="565"/>
      <c r="CD15" s="510" t="s">
        <v>95</v>
      </c>
    </row>
    <row r="16" spans="1:82" ht="30" customHeight="1" x14ac:dyDescent="0.25">
      <c r="A16" s="544"/>
      <c r="B16" s="546"/>
      <c r="C16" s="546"/>
      <c r="D16" s="544"/>
      <c r="E16" s="639"/>
      <c r="F16" s="640"/>
      <c r="G16" s="640"/>
      <c r="H16" s="640"/>
      <c r="I16" s="640"/>
      <c r="J16" s="640"/>
      <c r="K16" s="640"/>
      <c r="L16" s="640"/>
      <c r="M16" s="640"/>
      <c r="N16" s="640"/>
      <c r="O16" s="640"/>
      <c r="P16" s="640"/>
      <c r="Q16" s="640"/>
      <c r="R16" s="640"/>
      <c r="S16" s="640"/>
      <c r="T16" s="640"/>
      <c r="U16" s="640"/>
      <c r="V16" s="640"/>
      <c r="W16" s="640"/>
      <c r="X16" s="640"/>
      <c r="Y16" s="640"/>
      <c r="Z16" s="640"/>
      <c r="AA16" s="640"/>
      <c r="AB16" s="640"/>
      <c r="AC16" s="640"/>
      <c r="AD16" s="640"/>
      <c r="AE16" s="640"/>
      <c r="AF16" s="640"/>
      <c r="AG16" s="640"/>
      <c r="AH16" s="640"/>
      <c r="AI16" s="640"/>
      <c r="AJ16" s="640"/>
      <c r="AK16" s="640"/>
      <c r="AL16" s="640"/>
      <c r="AM16" s="640"/>
      <c r="AN16" s="640"/>
      <c r="AO16" s="640"/>
      <c r="AP16" s="640"/>
      <c r="AQ16" s="640"/>
      <c r="AR16" s="640"/>
      <c r="AS16" s="640"/>
      <c r="AT16" s="640"/>
      <c r="AU16" s="640"/>
      <c r="AV16" s="640"/>
      <c r="AW16" s="640"/>
      <c r="AX16" s="640"/>
      <c r="AY16" s="640"/>
      <c r="AZ16" s="640"/>
      <c r="BA16" s="640"/>
      <c r="BB16" s="640"/>
      <c r="BC16" s="640"/>
      <c r="BD16" s="640"/>
      <c r="BE16" s="640"/>
      <c r="BF16" s="640"/>
      <c r="BG16" s="640"/>
      <c r="BH16" s="640"/>
      <c r="BI16" s="640"/>
      <c r="BJ16" s="640"/>
      <c r="BK16" s="640"/>
      <c r="BL16" s="640"/>
      <c r="BM16" s="640"/>
      <c r="BN16" s="640"/>
      <c r="BO16" s="640"/>
      <c r="BP16" s="640"/>
      <c r="BQ16" s="640"/>
      <c r="BR16" s="640"/>
      <c r="BS16" s="640"/>
      <c r="BT16" s="640"/>
      <c r="BU16" s="640"/>
      <c r="BV16" s="641"/>
      <c r="BW16" s="569"/>
      <c r="BX16" s="570"/>
      <c r="BY16" s="570"/>
      <c r="BZ16" s="570"/>
      <c r="CA16" s="570"/>
      <c r="CB16" s="570"/>
      <c r="CC16" s="571"/>
      <c r="CD16" s="510"/>
    </row>
    <row r="17" spans="1:82" ht="39" customHeight="1" x14ac:dyDescent="0.25">
      <c r="A17" s="544"/>
      <c r="B17" s="546"/>
      <c r="C17" s="546"/>
      <c r="D17" s="544"/>
      <c r="E17" s="542" t="s">
        <v>9</v>
      </c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  <c r="AA17" s="542"/>
      <c r="AB17" s="542"/>
      <c r="AC17" s="542"/>
      <c r="AD17" s="542"/>
      <c r="AE17" s="542"/>
      <c r="AF17" s="542"/>
      <c r="AG17" s="542"/>
      <c r="AH17" s="542"/>
      <c r="AI17" s="542"/>
      <c r="AJ17" s="542"/>
      <c r="AK17" s="542"/>
      <c r="AL17" s="542"/>
      <c r="AM17" s="542"/>
      <c r="AN17" s="542" t="s">
        <v>10</v>
      </c>
      <c r="AO17" s="542"/>
      <c r="AP17" s="542"/>
      <c r="AQ17" s="542"/>
      <c r="AR17" s="542"/>
      <c r="AS17" s="542"/>
      <c r="AT17" s="542"/>
      <c r="AU17" s="542"/>
      <c r="AV17" s="542"/>
      <c r="AW17" s="542"/>
      <c r="AX17" s="542"/>
      <c r="AY17" s="542"/>
      <c r="AZ17" s="542"/>
      <c r="BA17" s="542"/>
      <c r="BB17" s="542"/>
      <c r="BC17" s="542"/>
      <c r="BD17" s="542"/>
      <c r="BE17" s="542"/>
      <c r="BF17" s="542"/>
      <c r="BG17" s="542"/>
      <c r="BH17" s="542"/>
      <c r="BI17" s="542"/>
      <c r="BJ17" s="542"/>
      <c r="BK17" s="542"/>
      <c r="BL17" s="542"/>
      <c r="BM17" s="542"/>
      <c r="BN17" s="542"/>
      <c r="BO17" s="542"/>
      <c r="BP17" s="542"/>
      <c r="BQ17" s="542"/>
      <c r="BR17" s="542"/>
      <c r="BS17" s="542"/>
      <c r="BT17" s="542"/>
      <c r="BU17" s="542"/>
      <c r="BV17" s="542"/>
      <c r="BW17" s="569"/>
      <c r="BX17" s="570"/>
      <c r="BY17" s="570"/>
      <c r="BZ17" s="570"/>
      <c r="CA17" s="570"/>
      <c r="CB17" s="570"/>
      <c r="CC17" s="571"/>
      <c r="CD17" s="510"/>
    </row>
    <row r="18" spans="1:82" ht="30" customHeight="1" x14ac:dyDescent="0.25">
      <c r="A18" s="544"/>
      <c r="B18" s="546"/>
      <c r="C18" s="546"/>
      <c r="D18" s="544"/>
      <c r="E18" s="542" t="s">
        <v>14</v>
      </c>
      <c r="F18" s="542"/>
      <c r="G18" s="542"/>
      <c r="H18" s="542"/>
      <c r="I18" s="542"/>
      <c r="J18" s="542"/>
      <c r="K18" s="542"/>
      <c r="L18" s="542" t="s">
        <v>87</v>
      </c>
      <c r="M18" s="542"/>
      <c r="N18" s="542"/>
      <c r="O18" s="542"/>
      <c r="P18" s="542"/>
      <c r="Q18" s="542"/>
      <c r="R18" s="542"/>
      <c r="S18" s="542" t="s">
        <v>88</v>
      </c>
      <c r="T18" s="542"/>
      <c r="U18" s="542"/>
      <c r="V18" s="542"/>
      <c r="W18" s="542"/>
      <c r="X18" s="542"/>
      <c r="Y18" s="542"/>
      <c r="Z18" s="542" t="s">
        <v>89</v>
      </c>
      <c r="AA18" s="542"/>
      <c r="AB18" s="542"/>
      <c r="AC18" s="542"/>
      <c r="AD18" s="542"/>
      <c r="AE18" s="542"/>
      <c r="AF18" s="542"/>
      <c r="AG18" s="542" t="s">
        <v>90</v>
      </c>
      <c r="AH18" s="542"/>
      <c r="AI18" s="542"/>
      <c r="AJ18" s="542"/>
      <c r="AK18" s="542"/>
      <c r="AL18" s="542"/>
      <c r="AM18" s="542"/>
      <c r="AN18" s="542" t="s">
        <v>14</v>
      </c>
      <c r="AO18" s="542"/>
      <c r="AP18" s="542"/>
      <c r="AQ18" s="542"/>
      <c r="AR18" s="542"/>
      <c r="AS18" s="542"/>
      <c r="AT18" s="542"/>
      <c r="AU18" s="542" t="s">
        <v>87</v>
      </c>
      <c r="AV18" s="542"/>
      <c r="AW18" s="542"/>
      <c r="AX18" s="542"/>
      <c r="AY18" s="542"/>
      <c r="AZ18" s="542"/>
      <c r="BA18" s="542"/>
      <c r="BB18" s="542" t="s">
        <v>88</v>
      </c>
      <c r="BC18" s="542"/>
      <c r="BD18" s="542"/>
      <c r="BE18" s="542"/>
      <c r="BF18" s="542"/>
      <c r="BG18" s="542"/>
      <c r="BH18" s="542"/>
      <c r="BI18" s="542" t="s">
        <v>89</v>
      </c>
      <c r="BJ18" s="542"/>
      <c r="BK18" s="542"/>
      <c r="BL18" s="542"/>
      <c r="BM18" s="542"/>
      <c r="BN18" s="542"/>
      <c r="BO18" s="542"/>
      <c r="BP18" s="542" t="s">
        <v>90</v>
      </c>
      <c r="BQ18" s="542"/>
      <c r="BR18" s="542"/>
      <c r="BS18" s="542"/>
      <c r="BT18" s="542"/>
      <c r="BU18" s="542"/>
      <c r="BV18" s="542"/>
      <c r="BW18" s="566"/>
      <c r="BX18" s="567"/>
      <c r="BY18" s="567"/>
      <c r="BZ18" s="567"/>
      <c r="CA18" s="567"/>
      <c r="CB18" s="567"/>
      <c r="CC18" s="568"/>
      <c r="CD18" s="510"/>
    </row>
    <row r="19" spans="1:82" ht="96.75" customHeight="1" x14ac:dyDescent="0.25">
      <c r="A19" s="545"/>
      <c r="B19" s="546"/>
      <c r="C19" s="546"/>
      <c r="D19" s="545"/>
      <c r="E19" s="181" t="s">
        <v>2</v>
      </c>
      <c r="F19" s="181" t="s">
        <v>3</v>
      </c>
      <c r="G19" s="181" t="s">
        <v>268</v>
      </c>
      <c r="H19" s="181" t="s">
        <v>269</v>
      </c>
      <c r="I19" s="181" t="s">
        <v>6</v>
      </c>
      <c r="J19" s="181" t="s">
        <v>1</v>
      </c>
      <c r="K19" s="55" t="s">
        <v>13</v>
      </c>
      <c r="L19" s="181" t="s">
        <v>2</v>
      </c>
      <c r="M19" s="181" t="s">
        <v>3</v>
      </c>
      <c r="N19" s="181" t="s">
        <v>268</v>
      </c>
      <c r="O19" s="181" t="s">
        <v>269</v>
      </c>
      <c r="P19" s="181" t="s">
        <v>6</v>
      </c>
      <c r="Q19" s="181" t="s">
        <v>1</v>
      </c>
      <c r="R19" s="55" t="s">
        <v>13</v>
      </c>
      <c r="S19" s="181" t="s">
        <v>2</v>
      </c>
      <c r="T19" s="181" t="s">
        <v>3</v>
      </c>
      <c r="U19" s="181" t="s">
        <v>268</v>
      </c>
      <c r="V19" s="181" t="s">
        <v>269</v>
      </c>
      <c r="W19" s="181" t="s">
        <v>6</v>
      </c>
      <c r="X19" s="181" t="s">
        <v>1</v>
      </c>
      <c r="Y19" s="55" t="s">
        <v>13</v>
      </c>
      <c r="Z19" s="181" t="s">
        <v>2</v>
      </c>
      <c r="AA19" s="181" t="s">
        <v>3</v>
      </c>
      <c r="AB19" s="181" t="s">
        <v>268</v>
      </c>
      <c r="AC19" s="181" t="s">
        <v>269</v>
      </c>
      <c r="AD19" s="181" t="s">
        <v>6</v>
      </c>
      <c r="AE19" s="181" t="s">
        <v>1</v>
      </c>
      <c r="AF19" s="55" t="s">
        <v>13</v>
      </c>
      <c r="AG19" s="181" t="s">
        <v>2</v>
      </c>
      <c r="AH19" s="181" t="s">
        <v>3</v>
      </c>
      <c r="AI19" s="181" t="s">
        <v>268</v>
      </c>
      <c r="AJ19" s="181" t="s">
        <v>269</v>
      </c>
      <c r="AK19" s="181" t="s">
        <v>6</v>
      </c>
      <c r="AL19" s="181" t="s">
        <v>1</v>
      </c>
      <c r="AM19" s="55" t="s">
        <v>13</v>
      </c>
      <c r="AN19" s="181" t="s">
        <v>2</v>
      </c>
      <c r="AO19" s="181" t="s">
        <v>3</v>
      </c>
      <c r="AP19" s="181" t="s">
        <v>268</v>
      </c>
      <c r="AQ19" s="181" t="s">
        <v>269</v>
      </c>
      <c r="AR19" s="181" t="s">
        <v>6</v>
      </c>
      <c r="AS19" s="181" t="s">
        <v>1</v>
      </c>
      <c r="AT19" s="55" t="s">
        <v>13</v>
      </c>
      <c r="AU19" s="181" t="s">
        <v>2</v>
      </c>
      <c r="AV19" s="181" t="s">
        <v>3</v>
      </c>
      <c r="AW19" s="181" t="s">
        <v>268</v>
      </c>
      <c r="AX19" s="181" t="s">
        <v>269</v>
      </c>
      <c r="AY19" s="181" t="s">
        <v>6</v>
      </c>
      <c r="AZ19" s="181" t="s">
        <v>1</v>
      </c>
      <c r="BA19" s="55" t="s">
        <v>13</v>
      </c>
      <c r="BB19" s="181" t="s">
        <v>2</v>
      </c>
      <c r="BC19" s="181" t="s">
        <v>3</v>
      </c>
      <c r="BD19" s="181" t="s">
        <v>268</v>
      </c>
      <c r="BE19" s="181" t="s">
        <v>269</v>
      </c>
      <c r="BF19" s="181" t="s">
        <v>6</v>
      </c>
      <c r="BG19" s="181" t="s">
        <v>1</v>
      </c>
      <c r="BH19" s="55" t="s">
        <v>13</v>
      </c>
      <c r="BI19" s="181" t="s">
        <v>2</v>
      </c>
      <c r="BJ19" s="181" t="s">
        <v>3</v>
      </c>
      <c r="BK19" s="181" t="s">
        <v>268</v>
      </c>
      <c r="BL19" s="181" t="s">
        <v>269</v>
      </c>
      <c r="BM19" s="181" t="s">
        <v>6</v>
      </c>
      <c r="BN19" s="181" t="s">
        <v>1</v>
      </c>
      <c r="BO19" s="55" t="s">
        <v>13</v>
      </c>
      <c r="BP19" s="181" t="s">
        <v>2</v>
      </c>
      <c r="BQ19" s="181" t="s">
        <v>3</v>
      </c>
      <c r="BR19" s="181" t="s">
        <v>268</v>
      </c>
      <c r="BS19" s="181" t="s">
        <v>269</v>
      </c>
      <c r="BT19" s="181" t="s">
        <v>6</v>
      </c>
      <c r="BU19" s="181" t="s">
        <v>1</v>
      </c>
      <c r="BV19" s="55" t="s">
        <v>13</v>
      </c>
      <c r="BW19" s="181" t="s">
        <v>2</v>
      </c>
      <c r="BX19" s="181" t="s">
        <v>3</v>
      </c>
      <c r="BY19" s="181" t="s">
        <v>268</v>
      </c>
      <c r="BZ19" s="181" t="s">
        <v>269</v>
      </c>
      <c r="CA19" s="181" t="s">
        <v>6</v>
      </c>
      <c r="CB19" s="181" t="s">
        <v>1</v>
      </c>
      <c r="CC19" s="55" t="s">
        <v>13</v>
      </c>
      <c r="CD19" s="510"/>
    </row>
    <row r="20" spans="1:82" x14ac:dyDescent="0.25">
      <c r="A20" s="263">
        <v>1</v>
      </c>
      <c r="B20" s="263">
        <v>2</v>
      </c>
      <c r="C20" s="263">
        <v>3</v>
      </c>
      <c r="D20" s="263">
        <v>4</v>
      </c>
      <c r="E20" s="263" t="s">
        <v>96</v>
      </c>
      <c r="F20" s="263" t="s">
        <v>97</v>
      </c>
      <c r="G20" s="263" t="s">
        <v>98</v>
      </c>
      <c r="H20" s="263" t="s">
        <v>99</v>
      </c>
      <c r="I20" s="263" t="s">
        <v>100</v>
      </c>
      <c r="J20" s="263" t="s">
        <v>101</v>
      </c>
      <c r="K20" s="263" t="s">
        <v>102</v>
      </c>
      <c r="L20" s="263" t="s">
        <v>103</v>
      </c>
      <c r="M20" s="264" t="s">
        <v>104</v>
      </c>
      <c r="N20" s="263" t="s">
        <v>105</v>
      </c>
      <c r="O20" s="263" t="s">
        <v>106</v>
      </c>
      <c r="P20" s="263" t="s">
        <v>107</v>
      </c>
      <c r="Q20" s="263" t="s">
        <v>108</v>
      </c>
      <c r="R20" s="263" t="s">
        <v>109</v>
      </c>
      <c r="S20" s="263" t="s">
        <v>110</v>
      </c>
      <c r="T20" s="263" t="s">
        <v>111</v>
      </c>
      <c r="U20" s="263" t="s">
        <v>112</v>
      </c>
      <c r="V20" s="263" t="s">
        <v>113</v>
      </c>
      <c r="W20" s="263" t="s">
        <v>114</v>
      </c>
      <c r="X20" s="263" t="s">
        <v>115</v>
      </c>
      <c r="Y20" s="263" t="s">
        <v>116</v>
      </c>
      <c r="Z20" s="263" t="s">
        <v>117</v>
      </c>
      <c r="AA20" s="263" t="s">
        <v>118</v>
      </c>
      <c r="AB20" s="263" t="s">
        <v>119</v>
      </c>
      <c r="AC20" s="263" t="s">
        <v>120</v>
      </c>
      <c r="AD20" s="263" t="s">
        <v>121</v>
      </c>
      <c r="AE20" s="263" t="s">
        <v>122</v>
      </c>
      <c r="AF20" s="263" t="s">
        <v>123</v>
      </c>
      <c r="AG20" s="263" t="s">
        <v>124</v>
      </c>
      <c r="AH20" s="263" t="s">
        <v>125</v>
      </c>
      <c r="AI20" s="263" t="s">
        <v>126</v>
      </c>
      <c r="AJ20" s="263" t="s">
        <v>127</v>
      </c>
      <c r="AK20" s="263" t="s">
        <v>128</v>
      </c>
      <c r="AL20" s="263" t="s">
        <v>129</v>
      </c>
      <c r="AM20" s="263" t="s">
        <v>130</v>
      </c>
      <c r="AN20" s="263" t="s">
        <v>131</v>
      </c>
      <c r="AO20" s="263" t="s">
        <v>132</v>
      </c>
      <c r="AP20" s="263" t="s">
        <v>133</v>
      </c>
      <c r="AQ20" s="263" t="s">
        <v>134</v>
      </c>
      <c r="AR20" s="263" t="s">
        <v>135</v>
      </c>
      <c r="AS20" s="263" t="s">
        <v>136</v>
      </c>
      <c r="AT20" s="263" t="s">
        <v>137</v>
      </c>
      <c r="AU20" s="263" t="s">
        <v>138</v>
      </c>
      <c r="AV20" s="263" t="s">
        <v>139</v>
      </c>
      <c r="AW20" s="263" t="s">
        <v>140</v>
      </c>
      <c r="AX20" s="263" t="s">
        <v>141</v>
      </c>
      <c r="AY20" s="263" t="s">
        <v>166</v>
      </c>
      <c r="AZ20" s="263" t="s">
        <v>143</v>
      </c>
      <c r="BA20" s="263" t="s">
        <v>144</v>
      </c>
      <c r="BB20" s="263" t="s">
        <v>145</v>
      </c>
      <c r="BC20" s="263" t="s">
        <v>146</v>
      </c>
      <c r="BD20" s="263" t="s">
        <v>147</v>
      </c>
      <c r="BE20" s="263" t="s">
        <v>148</v>
      </c>
      <c r="BF20" s="263" t="s">
        <v>149</v>
      </c>
      <c r="BG20" s="263" t="s">
        <v>150</v>
      </c>
      <c r="BH20" s="263" t="s">
        <v>151</v>
      </c>
      <c r="BI20" s="263" t="s">
        <v>152</v>
      </c>
      <c r="BJ20" s="263" t="s">
        <v>153</v>
      </c>
      <c r="BK20" s="263" t="s">
        <v>154</v>
      </c>
      <c r="BL20" s="263" t="s">
        <v>155</v>
      </c>
      <c r="BM20" s="263" t="s">
        <v>156</v>
      </c>
      <c r="BN20" s="263" t="s">
        <v>157</v>
      </c>
      <c r="BO20" s="263" t="s">
        <v>158</v>
      </c>
      <c r="BP20" s="263" t="s">
        <v>159</v>
      </c>
      <c r="BQ20" s="263" t="s">
        <v>160</v>
      </c>
      <c r="BR20" s="263" t="s">
        <v>161</v>
      </c>
      <c r="BS20" s="263" t="s">
        <v>162</v>
      </c>
      <c r="BT20" s="263" t="s">
        <v>163</v>
      </c>
      <c r="BU20" s="263" t="s">
        <v>164</v>
      </c>
      <c r="BV20" s="263" t="s">
        <v>165</v>
      </c>
      <c r="BW20" s="263" t="s">
        <v>172</v>
      </c>
      <c r="BX20" s="263" t="s">
        <v>173</v>
      </c>
      <c r="BY20" s="263" t="s">
        <v>174</v>
      </c>
      <c r="BZ20" s="263" t="s">
        <v>175</v>
      </c>
      <c r="CA20" s="263" t="s">
        <v>264</v>
      </c>
      <c r="CB20" s="263" t="s">
        <v>265</v>
      </c>
      <c r="CC20" s="263" t="s">
        <v>266</v>
      </c>
      <c r="CD20" s="263">
        <v>8</v>
      </c>
    </row>
    <row r="21" spans="1:82" x14ac:dyDescent="0.25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4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3"/>
      <c r="AY21" s="263"/>
      <c r="AZ21" s="263"/>
      <c r="BA21" s="263"/>
      <c r="BB21" s="263"/>
      <c r="BC21" s="263"/>
      <c r="BD21" s="263"/>
      <c r="BE21" s="263"/>
      <c r="BF21" s="263"/>
      <c r="BG21" s="263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3"/>
      <c r="CA21" s="263"/>
      <c r="CB21" s="263"/>
      <c r="CC21" s="263"/>
      <c r="CD21" s="263"/>
    </row>
    <row r="22" spans="1:82" s="13" customFormat="1" x14ac:dyDescent="0.25">
      <c r="A22" s="504" t="s">
        <v>186</v>
      </c>
      <c r="B22" s="505"/>
      <c r="C22" s="506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634" t="s">
        <v>167</v>
      </c>
      <c r="B24" s="634"/>
      <c r="C24" s="634"/>
      <c r="D24" s="634"/>
      <c r="E24" s="634"/>
      <c r="F24" s="634"/>
      <c r="G24" s="634"/>
      <c r="H24" s="634"/>
      <c r="I24" s="634"/>
      <c r="J24" s="634"/>
      <c r="K24" s="634"/>
      <c r="L24" s="265"/>
      <c r="M24" s="265"/>
      <c r="N24" s="265"/>
      <c r="O24" s="265"/>
      <c r="P24" s="265"/>
      <c r="Q24" s="265"/>
      <c r="R24" s="266"/>
      <c r="S24" s="266"/>
      <c r="T24" s="266"/>
      <c r="U24" s="266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D71772CD-F27A-46F6-A9EA-36DB21C3E9B1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I30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551" t="s">
        <v>949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551"/>
      <c r="AC4" s="551"/>
      <c r="AD4" s="551"/>
      <c r="AE4" s="551"/>
      <c r="AF4" s="551"/>
      <c r="AG4" s="551"/>
      <c r="AH4" s="551"/>
      <c r="AI4" s="551"/>
      <c r="AJ4" s="551"/>
      <c r="AK4" s="551"/>
      <c r="AL4" s="551"/>
      <c r="AM4" s="551"/>
      <c r="AN4" s="551"/>
      <c r="AO4" s="551"/>
      <c r="AP4" s="551"/>
      <c r="AQ4" s="551"/>
      <c r="AR4" s="551"/>
      <c r="AS4" s="551"/>
      <c r="AT4" s="551"/>
      <c r="AU4" s="551"/>
      <c r="AV4" s="551"/>
      <c r="AW4" s="551"/>
      <c r="AX4" s="551"/>
      <c r="AY4" s="551"/>
      <c r="AZ4" s="551"/>
      <c r="BA4" s="551"/>
      <c r="BB4" s="551"/>
      <c r="BC4" s="551"/>
      <c r="BD4" s="551"/>
      <c r="BE4" s="551"/>
      <c r="BF4" s="551"/>
      <c r="BG4" s="551"/>
      <c r="BH4" s="551"/>
    </row>
    <row r="5" spans="1:87" s="9" customFormat="1" ht="18.75" customHeight="1" x14ac:dyDescent="0.3">
      <c r="A5" s="525" t="s">
        <v>189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  <c r="AI5" s="525"/>
      <c r="AJ5" s="525"/>
      <c r="AK5" s="525"/>
      <c r="AL5" s="525"/>
      <c r="AM5" s="525"/>
      <c r="AN5" s="525"/>
      <c r="AO5" s="525"/>
      <c r="AP5" s="525"/>
      <c r="AQ5" s="525"/>
      <c r="AR5" s="525"/>
      <c r="AS5" s="525"/>
      <c r="AT5" s="525"/>
      <c r="AU5" s="525"/>
      <c r="AV5" s="525"/>
      <c r="AW5" s="525"/>
      <c r="AX5" s="525"/>
      <c r="AY5" s="525"/>
      <c r="AZ5" s="525"/>
      <c r="BA5" s="525"/>
      <c r="BB5" s="525"/>
      <c r="BC5" s="525"/>
      <c r="BD5" s="525"/>
      <c r="BE5" s="525"/>
      <c r="BF5" s="525"/>
      <c r="BG5" s="525"/>
      <c r="BH5" s="525"/>
    </row>
    <row r="6" spans="1:8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87" s="9" customFormat="1" ht="18.75" customHeight="1" x14ac:dyDescent="0.3">
      <c r="A7" s="525" t="s">
        <v>964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  <c r="AT7" s="525"/>
      <c r="AU7" s="525"/>
      <c r="AV7" s="525"/>
      <c r="AW7" s="525"/>
      <c r="AX7" s="525"/>
      <c r="AY7" s="525"/>
      <c r="AZ7" s="525"/>
      <c r="BA7" s="525"/>
      <c r="BB7" s="525"/>
      <c r="BC7" s="525"/>
      <c r="BD7" s="525"/>
      <c r="BE7" s="525"/>
      <c r="BF7" s="525"/>
      <c r="BG7" s="525"/>
      <c r="BH7" s="525"/>
    </row>
    <row r="8" spans="1:87" ht="15.75" customHeight="1" x14ac:dyDescent="0.25">
      <c r="A8" s="575" t="s">
        <v>185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575"/>
      <c r="AC8" s="575"/>
      <c r="AD8" s="575"/>
      <c r="AE8" s="575"/>
      <c r="AF8" s="575"/>
      <c r="AG8" s="575"/>
      <c r="AH8" s="575"/>
      <c r="AI8" s="575"/>
      <c r="AJ8" s="575"/>
      <c r="AK8" s="575"/>
      <c r="AL8" s="575"/>
      <c r="AM8" s="575"/>
      <c r="AN8" s="575"/>
      <c r="AO8" s="575"/>
      <c r="AP8" s="575"/>
      <c r="AQ8" s="575"/>
      <c r="AR8" s="575"/>
      <c r="AS8" s="575"/>
      <c r="AT8" s="575"/>
      <c r="AU8" s="575"/>
      <c r="AV8" s="575"/>
      <c r="AW8" s="575"/>
      <c r="AX8" s="575"/>
      <c r="AY8" s="575"/>
      <c r="AZ8" s="575"/>
      <c r="BA8" s="575"/>
      <c r="BB8" s="575"/>
      <c r="BC8" s="575"/>
      <c r="BD8" s="575"/>
      <c r="BE8" s="575"/>
      <c r="BF8" s="575"/>
      <c r="BG8" s="575"/>
      <c r="BH8" s="575"/>
    </row>
    <row r="9" spans="1:87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7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  <c r="AT10" s="526"/>
      <c r="AU10" s="526"/>
      <c r="AV10" s="526"/>
      <c r="AW10" s="526"/>
      <c r="AX10" s="526"/>
      <c r="AY10" s="526"/>
      <c r="AZ10" s="526"/>
      <c r="BA10" s="526"/>
      <c r="BB10" s="526"/>
      <c r="BC10" s="526"/>
      <c r="BD10" s="526"/>
      <c r="BE10" s="526"/>
      <c r="BF10" s="526"/>
      <c r="BG10" s="526"/>
      <c r="BH10" s="526"/>
    </row>
    <row r="11" spans="1:87" ht="18.75" x14ac:dyDescent="0.3">
      <c r="AA11" s="38"/>
    </row>
    <row r="12" spans="1:87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2"/>
      <c r="AJ12" s="522"/>
      <c r="AK12" s="522"/>
      <c r="AL12" s="522"/>
      <c r="AM12" s="522"/>
      <c r="AN12" s="522"/>
      <c r="AO12" s="522"/>
      <c r="AP12" s="522"/>
      <c r="AQ12" s="522"/>
      <c r="AR12" s="522"/>
      <c r="AS12" s="522"/>
      <c r="AT12" s="522"/>
      <c r="AU12" s="522"/>
      <c r="AV12" s="522"/>
      <c r="AW12" s="522"/>
      <c r="AX12" s="522"/>
      <c r="AY12" s="522"/>
      <c r="AZ12" s="522"/>
      <c r="BA12" s="522"/>
      <c r="BB12" s="522"/>
      <c r="BC12" s="522"/>
      <c r="BD12" s="522"/>
      <c r="BE12" s="522"/>
      <c r="BF12" s="522"/>
      <c r="BG12" s="522"/>
      <c r="BH12" s="522"/>
    </row>
    <row r="13" spans="1:87" x14ac:dyDescent="0.25">
      <c r="A13" s="517" t="s">
        <v>171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7"/>
      <c r="AL13" s="517"/>
      <c r="AM13" s="517"/>
      <c r="AN13" s="517"/>
      <c r="AO13" s="517"/>
      <c r="AP13" s="517"/>
      <c r="AQ13" s="517"/>
      <c r="AR13" s="517"/>
      <c r="AS13" s="517"/>
      <c r="AT13" s="517"/>
      <c r="AU13" s="517"/>
      <c r="AV13" s="517"/>
      <c r="AW13" s="517"/>
      <c r="AX13" s="517"/>
      <c r="AY13" s="517"/>
      <c r="AZ13" s="517"/>
      <c r="BA13" s="517"/>
      <c r="BB13" s="517"/>
      <c r="BC13" s="517"/>
      <c r="BD13" s="517"/>
      <c r="BE13" s="517"/>
      <c r="BF13" s="517"/>
      <c r="BG13" s="517"/>
      <c r="BH13" s="517"/>
    </row>
    <row r="14" spans="1:87" ht="18.75" x14ac:dyDescent="0.3">
      <c r="A14" s="635"/>
      <c r="B14" s="635"/>
      <c r="C14" s="635"/>
      <c r="D14" s="635"/>
      <c r="E14" s="635"/>
      <c r="F14" s="635"/>
      <c r="G14" s="635"/>
      <c r="H14" s="635"/>
      <c r="I14" s="635"/>
      <c r="J14" s="635"/>
      <c r="K14" s="635"/>
      <c r="L14" s="635"/>
      <c r="M14" s="635"/>
      <c r="N14" s="635"/>
      <c r="O14" s="635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  <c r="AH14" s="635"/>
      <c r="AI14" s="635"/>
      <c r="AJ14" s="635"/>
      <c r="AK14" s="635"/>
      <c r="AL14" s="635"/>
      <c r="AM14" s="635"/>
      <c r="AN14" s="635"/>
      <c r="AO14" s="635"/>
      <c r="AP14" s="635"/>
      <c r="AQ14" s="635"/>
      <c r="AR14" s="635"/>
      <c r="AS14" s="635"/>
      <c r="AT14" s="635"/>
      <c r="AU14" s="635"/>
      <c r="AV14" s="635"/>
      <c r="AW14" s="635"/>
      <c r="AX14" s="635"/>
      <c r="AY14" s="635"/>
      <c r="AZ14" s="635"/>
      <c r="BA14" s="635"/>
      <c r="BB14" s="635"/>
      <c r="BC14" s="635"/>
      <c r="BD14" s="635"/>
      <c r="BE14" s="635"/>
      <c r="BF14" s="635"/>
      <c r="BG14" s="635"/>
      <c r="BH14" s="635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543" t="s">
        <v>75</v>
      </c>
      <c r="B15" s="625" t="s">
        <v>24</v>
      </c>
      <c r="C15" s="625" t="s">
        <v>5</v>
      </c>
      <c r="D15" s="543" t="s">
        <v>73</v>
      </c>
      <c r="E15" s="636" t="s">
        <v>180</v>
      </c>
      <c r="F15" s="637"/>
      <c r="G15" s="637"/>
      <c r="H15" s="637"/>
      <c r="I15" s="637"/>
      <c r="J15" s="637"/>
      <c r="K15" s="637"/>
      <c r="L15" s="637"/>
      <c r="M15" s="637"/>
      <c r="N15" s="637"/>
      <c r="O15" s="637"/>
      <c r="P15" s="637"/>
      <c r="Q15" s="637"/>
      <c r="R15" s="637"/>
      <c r="S15" s="637"/>
      <c r="T15" s="637"/>
      <c r="U15" s="637"/>
      <c r="V15" s="637"/>
      <c r="W15" s="637"/>
      <c r="X15" s="637"/>
      <c r="Y15" s="637"/>
      <c r="Z15" s="637"/>
      <c r="AA15" s="637"/>
      <c r="AB15" s="637"/>
      <c r="AC15" s="637"/>
      <c r="AD15" s="637"/>
      <c r="AE15" s="637"/>
      <c r="AF15" s="637"/>
      <c r="AG15" s="637"/>
      <c r="AH15" s="637"/>
      <c r="AI15" s="637"/>
      <c r="AJ15" s="637"/>
      <c r="AK15" s="637"/>
      <c r="AL15" s="637"/>
      <c r="AM15" s="637"/>
      <c r="AN15" s="637"/>
      <c r="AO15" s="637"/>
      <c r="AP15" s="637"/>
      <c r="AQ15" s="637"/>
      <c r="AR15" s="637"/>
      <c r="AS15" s="637"/>
      <c r="AT15" s="637"/>
      <c r="AU15" s="637"/>
      <c r="AV15" s="637"/>
      <c r="AW15" s="637"/>
      <c r="AX15" s="637"/>
      <c r="AY15" s="637"/>
      <c r="AZ15" s="637"/>
      <c r="BA15" s="637"/>
      <c r="BB15" s="638"/>
      <c r="BC15" s="563" t="s">
        <v>893</v>
      </c>
      <c r="BD15" s="564"/>
      <c r="BE15" s="564"/>
      <c r="BF15" s="564"/>
      <c r="BG15" s="565"/>
      <c r="BH15" s="546" t="s">
        <v>7</v>
      </c>
      <c r="BI15" s="199"/>
      <c r="BJ15" s="199"/>
      <c r="BK15" s="199"/>
      <c r="BL15" s="199"/>
      <c r="BM15" s="199"/>
      <c r="BN15" s="199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544"/>
      <c r="B16" s="625"/>
      <c r="C16" s="625"/>
      <c r="D16" s="544"/>
      <c r="E16" s="639"/>
      <c r="F16" s="640"/>
      <c r="G16" s="640"/>
      <c r="H16" s="640"/>
      <c r="I16" s="640"/>
      <c r="J16" s="640"/>
      <c r="K16" s="640"/>
      <c r="L16" s="640"/>
      <c r="M16" s="640"/>
      <c r="N16" s="640"/>
      <c r="O16" s="640"/>
      <c r="P16" s="640"/>
      <c r="Q16" s="640"/>
      <c r="R16" s="640"/>
      <c r="S16" s="640"/>
      <c r="T16" s="640"/>
      <c r="U16" s="640"/>
      <c r="V16" s="640"/>
      <c r="W16" s="640"/>
      <c r="X16" s="640"/>
      <c r="Y16" s="640"/>
      <c r="Z16" s="640"/>
      <c r="AA16" s="640"/>
      <c r="AB16" s="640"/>
      <c r="AC16" s="640"/>
      <c r="AD16" s="640"/>
      <c r="AE16" s="640"/>
      <c r="AF16" s="640"/>
      <c r="AG16" s="640"/>
      <c r="AH16" s="640"/>
      <c r="AI16" s="640"/>
      <c r="AJ16" s="640"/>
      <c r="AK16" s="640"/>
      <c r="AL16" s="640"/>
      <c r="AM16" s="640"/>
      <c r="AN16" s="640"/>
      <c r="AO16" s="640"/>
      <c r="AP16" s="640"/>
      <c r="AQ16" s="640"/>
      <c r="AR16" s="640"/>
      <c r="AS16" s="640"/>
      <c r="AT16" s="640"/>
      <c r="AU16" s="640"/>
      <c r="AV16" s="640"/>
      <c r="AW16" s="640"/>
      <c r="AX16" s="640"/>
      <c r="AY16" s="640"/>
      <c r="AZ16" s="640"/>
      <c r="BA16" s="640"/>
      <c r="BB16" s="641"/>
      <c r="BC16" s="569"/>
      <c r="BD16" s="570"/>
      <c r="BE16" s="570"/>
      <c r="BF16" s="570"/>
      <c r="BG16" s="571"/>
      <c r="BH16" s="546"/>
      <c r="BI16" s="199"/>
      <c r="BJ16" s="199"/>
      <c r="BK16" s="199"/>
      <c r="BL16" s="199"/>
      <c r="BM16" s="199"/>
      <c r="BN16" s="199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544"/>
      <c r="B17" s="625"/>
      <c r="C17" s="625"/>
      <c r="D17" s="544"/>
      <c r="E17" s="542" t="s">
        <v>9</v>
      </c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  <c r="AA17" s="542"/>
      <c r="AB17" s="542"/>
      <c r="AC17" s="542"/>
      <c r="AD17" s="542" t="s">
        <v>10</v>
      </c>
      <c r="AE17" s="542"/>
      <c r="AF17" s="542"/>
      <c r="AG17" s="542"/>
      <c r="AH17" s="542"/>
      <c r="AI17" s="542"/>
      <c r="AJ17" s="542"/>
      <c r="AK17" s="542"/>
      <c r="AL17" s="542"/>
      <c r="AM17" s="542"/>
      <c r="AN17" s="542"/>
      <c r="AO17" s="542"/>
      <c r="AP17" s="542"/>
      <c r="AQ17" s="542"/>
      <c r="AR17" s="542"/>
      <c r="AS17" s="542"/>
      <c r="AT17" s="542"/>
      <c r="AU17" s="542"/>
      <c r="AV17" s="542"/>
      <c r="AW17" s="542"/>
      <c r="AX17" s="542"/>
      <c r="AY17" s="542"/>
      <c r="AZ17" s="542"/>
      <c r="BA17" s="542"/>
      <c r="BB17" s="642"/>
      <c r="BC17" s="569"/>
      <c r="BD17" s="570"/>
      <c r="BE17" s="570"/>
      <c r="BF17" s="570"/>
      <c r="BG17" s="571"/>
      <c r="BH17" s="546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544"/>
      <c r="B18" s="625"/>
      <c r="C18" s="625"/>
      <c r="D18" s="544"/>
      <c r="E18" s="546" t="s">
        <v>14</v>
      </c>
      <c r="F18" s="546"/>
      <c r="G18" s="546"/>
      <c r="H18" s="546"/>
      <c r="I18" s="546"/>
      <c r="J18" s="546" t="s">
        <v>87</v>
      </c>
      <c r="K18" s="546"/>
      <c r="L18" s="546"/>
      <c r="M18" s="546"/>
      <c r="N18" s="546"/>
      <c r="O18" s="546" t="s">
        <v>88</v>
      </c>
      <c r="P18" s="546"/>
      <c r="Q18" s="546"/>
      <c r="R18" s="546"/>
      <c r="S18" s="546"/>
      <c r="T18" s="546" t="s">
        <v>92</v>
      </c>
      <c r="U18" s="546"/>
      <c r="V18" s="546"/>
      <c r="W18" s="546"/>
      <c r="X18" s="546"/>
      <c r="Y18" s="542" t="s">
        <v>90</v>
      </c>
      <c r="Z18" s="542"/>
      <c r="AA18" s="542"/>
      <c r="AB18" s="542"/>
      <c r="AC18" s="542"/>
      <c r="AD18" s="546" t="s">
        <v>14</v>
      </c>
      <c r="AE18" s="546"/>
      <c r="AF18" s="546"/>
      <c r="AG18" s="546"/>
      <c r="AH18" s="546"/>
      <c r="AI18" s="546" t="s">
        <v>87</v>
      </c>
      <c r="AJ18" s="546"/>
      <c r="AK18" s="546"/>
      <c r="AL18" s="546"/>
      <c r="AM18" s="546"/>
      <c r="AN18" s="546" t="s">
        <v>88</v>
      </c>
      <c r="AO18" s="546"/>
      <c r="AP18" s="546"/>
      <c r="AQ18" s="546"/>
      <c r="AR18" s="546"/>
      <c r="AS18" s="546" t="s">
        <v>92</v>
      </c>
      <c r="AT18" s="546"/>
      <c r="AU18" s="546"/>
      <c r="AV18" s="546"/>
      <c r="AW18" s="546"/>
      <c r="AX18" s="542" t="s">
        <v>90</v>
      </c>
      <c r="AY18" s="542"/>
      <c r="AZ18" s="542"/>
      <c r="BA18" s="542"/>
      <c r="BB18" s="542"/>
      <c r="BC18" s="566"/>
      <c r="BD18" s="567"/>
      <c r="BE18" s="567"/>
      <c r="BF18" s="567"/>
      <c r="BG18" s="568"/>
      <c r="BH18" s="546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545"/>
      <c r="B19" s="625"/>
      <c r="C19" s="625"/>
      <c r="D19" s="545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546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9">
        <v>1</v>
      </c>
      <c r="B20" s="209">
        <v>2</v>
      </c>
      <c r="C20" s="209">
        <v>3</v>
      </c>
      <c r="D20" s="209">
        <f>C20+1</f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103</v>
      </c>
      <c r="K20" s="209" t="s">
        <v>104</v>
      </c>
      <c r="L20" s="209" t="s">
        <v>105</v>
      </c>
      <c r="M20" s="209" t="s">
        <v>106</v>
      </c>
      <c r="N20" s="209" t="s">
        <v>107</v>
      </c>
      <c r="O20" s="209" t="s">
        <v>110</v>
      </c>
      <c r="P20" s="209" t="s">
        <v>111</v>
      </c>
      <c r="Q20" s="209" t="s">
        <v>112</v>
      </c>
      <c r="R20" s="209" t="s">
        <v>113</v>
      </c>
      <c r="S20" s="209" t="s">
        <v>114</v>
      </c>
      <c r="T20" s="209" t="s">
        <v>117</v>
      </c>
      <c r="U20" s="209" t="s">
        <v>118</v>
      </c>
      <c r="V20" s="209" t="s">
        <v>119</v>
      </c>
      <c r="W20" s="209" t="s">
        <v>120</v>
      </c>
      <c r="X20" s="209" t="s">
        <v>121</v>
      </c>
      <c r="Y20" s="209" t="s">
        <v>124</v>
      </c>
      <c r="Z20" s="209" t="s">
        <v>125</v>
      </c>
      <c r="AA20" s="209" t="s">
        <v>126</v>
      </c>
      <c r="AB20" s="209" t="s">
        <v>127</v>
      </c>
      <c r="AC20" s="209" t="s">
        <v>128</v>
      </c>
      <c r="AD20" s="209" t="s">
        <v>131</v>
      </c>
      <c r="AE20" s="209" t="s">
        <v>132</v>
      </c>
      <c r="AF20" s="209" t="s">
        <v>133</v>
      </c>
      <c r="AG20" s="209" t="s">
        <v>134</v>
      </c>
      <c r="AH20" s="209" t="s">
        <v>135</v>
      </c>
      <c r="AI20" s="209" t="s">
        <v>138</v>
      </c>
      <c r="AJ20" s="209" t="s">
        <v>139</v>
      </c>
      <c r="AK20" s="209" t="s">
        <v>140</v>
      </c>
      <c r="AL20" s="209" t="s">
        <v>141</v>
      </c>
      <c r="AM20" s="209" t="s">
        <v>166</v>
      </c>
      <c r="AN20" s="209" t="s">
        <v>145</v>
      </c>
      <c r="AO20" s="209" t="s">
        <v>146</v>
      </c>
      <c r="AP20" s="209" t="s">
        <v>147</v>
      </c>
      <c r="AQ20" s="209" t="s">
        <v>148</v>
      </c>
      <c r="AR20" s="209" t="s">
        <v>149</v>
      </c>
      <c r="AS20" s="209" t="s">
        <v>152</v>
      </c>
      <c r="AT20" s="209" t="s">
        <v>153</v>
      </c>
      <c r="AU20" s="209" t="s">
        <v>154</v>
      </c>
      <c r="AV20" s="209" t="s">
        <v>155</v>
      </c>
      <c r="AW20" s="209" t="s">
        <v>156</v>
      </c>
      <c r="AX20" s="209" t="s">
        <v>159</v>
      </c>
      <c r="AY20" s="209" t="s">
        <v>160</v>
      </c>
      <c r="AZ20" s="209" t="s">
        <v>161</v>
      </c>
      <c r="BA20" s="209" t="s">
        <v>162</v>
      </c>
      <c r="BB20" s="209" t="s">
        <v>163</v>
      </c>
      <c r="BC20" s="209" t="s">
        <v>172</v>
      </c>
      <c r="BD20" s="209" t="s">
        <v>173</v>
      </c>
      <c r="BE20" s="209" t="s">
        <v>174</v>
      </c>
      <c r="BF20" s="209" t="s">
        <v>175</v>
      </c>
      <c r="BG20" s="209" t="s">
        <v>264</v>
      </c>
      <c r="BH20" s="20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504" t="s">
        <v>186</v>
      </c>
      <c r="B22" s="505"/>
      <c r="C22" s="506"/>
      <c r="D22" s="206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X42"/>
  <sheetViews>
    <sheetView view="pageBreakPreview" zoomScale="80" zoomScaleNormal="70" zoomScaleSheetLayoutView="80" workbookViewId="0">
      <selection activeCell="D19" sqref="D19:E19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526" t="s">
        <v>950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  <c r="R4" s="526"/>
      <c r="S4" s="526"/>
      <c r="T4" s="526"/>
      <c r="U4" s="526"/>
      <c r="V4" s="526"/>
      <c r="W4" s="526"/>
      <c r="X4" s="526"/>
      <c r="Y4" s="526"/>
      <c r="Z4" s="526"/>
      <c r="AA4" s="526"/>
      <c r="AB4" s="526"/>
      <c r="AC4" s="526"/>
      <c r="AD4" s="526"/>
      <c r="AE4" s="526"/>
      <c r="AF4" s="526"/>
      <c r="AG4" s="526"/>
      <c r="AH4" s="526"/>
      <c r="AI4" s="526"/>
      <c r="AJ4" s="526"/>
      <c r="AK4" s="526"/>
      <c r="AL4" s="526"/>
      <c r="AM4" s="526"/>
      <c r="AN4" s="526"/>
      <c r="AO4" s="526"/>
      <c r="AP4" s="526"/>
      <c r="AQ4" s="526"/>
      <c r="AR4" s="526"/>
      <c r="AS4" s="526"/>
      <c r="AT4" s="526"/>
      <c r="AU4" s="526"/>
      <c r="AV4" s="526"/>
      <c r="AW4" s="526"/>
      <c r="AX4" s="526"/>
      <c r="AY4" s="526"/>
      <c r="AZ4" s="526"/>
      <c r="BA4" s="526"/>
      <c r="BB4" s="526"/>
      <c r="BC4" s="52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525" t="s">
        <v>189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  <c r="AI5" s="525"/>
      <c r="AJ5" s="525"/>
      <c r="AK5" s="525"/>
      <c r="AL5" s="525"/>
      <c r="AM5" s="525"/>
      <c r="AN5" s="525"/>
      <c r="AO5" s="525"/>
      <c r="AP5" s="525"/>
      <c r="AQ5" s="525"/>
      <c r="AR5" s="525"/>
      <c r="AS5" s="525"/>
      <c r="AT5" s="525"/>
      <c r="AU5" s="525"/>
      <c r="AV5" s="525"/>
      <c r="AW5" s="525"/>
      <c r="AX5" s="525"/>
      <c r="AY5" s="525"/>
      <c r="AZ5" s="525"/>
      <c r="BA5" s="525"/>
      <c r="BB5" s="525"/>
      <c r="BC5" s="525"/>
      <c r="BD5" s="184"/>
      <c r="BE5" s="184"/>
      <c r="BF5" s="184"/>
      <c r="BG5" s="184"/>
      <c r="BH5" s="184"/>
    </row>
    <row r="6" spans="1:102" s="9" customFormat="1" ht="18.75" customHeight="1" x14ac:dyDescent="0.3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4"/>
      <c r="BE6" s="184"/>
      <c r="BF6" s="184"/>
      <c r="BG6" s="184"/>
      <c r="BH6" s="184"/>
    </row>
    <row r="7" spans="1:102" ht="18.75" x14ac:dyDescent="0.25">
      <c r="A7" s="522" t="s">
        <v>183</v>
      </c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522"/>
      <c r="M7" s="522"/>
      <c r="N7" s="522"/>
      <c r="O7" s="522"/>
      <c r="P7" s="522"/>
      <c r="Q7" s="522"/>
      <c r="R7" s="522"/>
      <c r="S7" s="522"/>
      <c r="T7" s="522"/>
      <c r="U7" s="522"/>
      <c r="V7" s="522"/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  <c r="AI7" s="522"/>
      <c r="AJ7" s="522"/>
      <c r="AK7" s="522"/>
      <c r="AL7" s="522"/>
      <c r="AM7" s="522"/>
      <c r="AN7" s="522"/>
      <c r="AO7" s="522"/>
      <c r="AP7" s="522"/>
      <c r="AQ7" s="522"/>
      <c r="AR7" s="522"/>
      <c r="AS7" s="522"/>
      <c r="AT7" s="522"/>
      <c r="AU7" s="522"/>
      <c r="AV7" s="522"/>
      <c r="AW7" s="522"/>
      <c r="AX7" s="522"/>
      <c r="AY7" s="522"/>
      <c r="AZ7" s="522"/>
      <c r="BA7" s="522"/>
      <c r="BB7" s="522"/>
      <c r="BC7" s="522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649" t="s">
        <v>168</v>
      </c>
      <c r="B8" s="649"/>
      <c r="C8" s="649"/>
      <c r="D8" s="649"/>
      <c r="E8" s="649"/>
      <c r="F8" s="649"/>
      <c r="G8" s="649"/>
      <c r="H8" s="649"/>
      <c r="I8" s="649"/>
      <c r="J8" s="649"/>
      <c r="K8" s="649"/>
      <c r="L8" s="649"/>
      <c r="M8" s="649"/>
      <c r="N8" s="649"/>
      <c r="O8" s="649"/>
      <c r="P8" s="649"/>
      <c r="Q8" s="649"/>
      <c r="R8" s="649"/>
      <c r="S8" s="649"/>
      <c r="T8" s="649"/>
      <c r="U8" s="649"/>
      <c r="V8" s="649"/>
      <c r="W8" s="649"/>
      <c r="X8" s="649"/>
      <c r="Y8" s="649"/>
      <c r="Z8" s="649"/>
      <c r="AA8" s="649"/>
      <c r="AB8" s="649"/>
      <c r="AC8" s="649"/>
      <c r="AD8" s="649"/>
      <c r="AE8" s="649"/>
      <c r="AF8" s="649"/>
      <c r="AG8" s="649"/>
      <c r="AH8" s="649"/>
      <c r="AI8" s="649"/>
      <c r="AJ8" s="649"/>
      <c r="AK8" s="649"/>
      <c r="AL8" s="649"/>
      <c r="AM8" s="649"/>
      <c r="AN8" s="649"/>
      <c r="AO8" s="649"/>
      <c r="AP8" s="649"/>
      <c r="AQ8" s="649"/>
      <c r="AR8" s="649"/>
      <c r="AS8" s="649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  <c r="AT10" s="526"/>
      <c r="AU10" s="526"/>
      <c r="AV10" s="526"/>
      <c r="AW10" s="526"/>
      <c r="AX10" s="526"/>
      <c r="AY10" s="526"/>
      <c r="AZ10" s="526"/>
      <c r="BA10" s="526"/>
      <c r="BB10" s="526"/>
      <c r="BC10" s="52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"/>
      <c r="CW10" s="1"/>
      <c r="CX10" s="1"/>
    </row>
    <row r="11" spans="1:102" ht="18.75" x14ac:dyDescent="0.3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"/>
      <c r="CW11" s="1"/>
      <c r="CX11" s="1"/>
    </row>
    <row r="12" spans="1:102" ht="18.75" x14ac:dyDescent="0.3">
      <c r="A12" s="526" t="s">
        <v>58</v>
      </c>
      <c r="B12" s="526"/>
      <c r="C12" s="526"/>
      <c r="D12" s="526"/>
      <c r="E12" s="526"/>
      <c r="F12" s="526"/>
      <c r="G12" s="526"/>
      <c r="H12" s="526"/>
      <c r="I12" s="526"/>
      <c r="J12" s="526"/>
      <c r="K12" s="526"/>
      <c r="L12" s="526"/>
      <c r="M12" s="526"/>
      <c r="N12" s="526"/>
      <c r="O12" s="526"/>
      <c r="P12" s="526"/>
      <c r="Q12" s="526"/>
      <c r="R12" s="526"/>
      <c r="S12" s="526"/>
      <c r="T12" s="526"/>
      <c r="U12" s="526"/>
      <c r="V12" s="526"/>
      <c r="W12" s="526"/>
      <c r="X12" s="526"/>
      <c r="Y12" s="526"/>
      <c r="Z12" s="526"/>
      <c r="AA12" s="526"/>
      <c r="AB12" s="526"/>
      <c r="AC12" s="526"/>
      <c r="AD12" s="526"/>
      <c r="AE12" s="526"/>
      <c r="AF12" s="526"/>
      <c r="AG12" s="526"/>
      <c r="AH12" s="526"/>
      <c r="AI12" s="526"/>
      <c r="AJ12" s="526"/>
      <c r="AK12" s="526"/>
      <c r="AL12" s="526"/>
      <c r="AM12" s="526"/>
      <c r="AN12" s="526"/>
      <c r="AO12" s="526"/>
      <c r="AP12" s="526"/>
      <c r="AQ12" s="526"/>
      <c r="AR12" s="526"/>
      <c r="AS12" s="526"/>
      <c r="AT12" s="526"/>
      <c r="AU12" s="526"/>
      <c r="AV12" s="526"/>
      <c r="AW12" s="526"/>
      <c r="AX12" s="526"/>
      <c r="AY12" s="526"/>
      <c r="AZ12" s="526"/>
      <c r="BA12" s="526"/>
      <c r="BB12" s="526"/>
      <c r="BC12" s="526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</row>
    <row r="13" spans="1:102" x14ac:dyDescent="0.25">
      <c r="A13" s="646" t="s">
        <v>184</v>
      </c>
      <c r="B13" s="646"/>
      <c r="C13" s="646"/>
      <c r="D13" s="646"/>
      <c r="E13" s="646"/>
      <c r="F13" s="646"/>
      <c r="G13" s="646"/>
      <c r="H13" s="646"/>
      <c r="I13" s="646"/>
      <c r="J13" s="646"/>
      <c r="K13" s="646"/>
      <c r="L13" s="646"/>
      <c r="M13" s="646"/>
      <c r="N13" s="646"/>
      <c r="O13" s="646"/>
      <c r="P13" s="646"/>
      <c r="Q13" s="646"/>
      <c r="R13" s="646"/>
      <c r="S13" s="646"/>
      <c r="T13" s="646"/>
      <c r="U13" s="646"/>
      <c r="V13" s="646"/>
      <c r="W13" s="646"/>
      <c r="X13" s="646"/>
      <c r="Y13" s="646"/>
      <c r="Z13" s="646"/>
      <c r="AA13" s="646"/>
      <c r="AB13" s="646"/>
      <c r="AC13" s="646"/>
      <c r="AD13" s="646"/>
      <c r="AE13" s="646"/>
      <c r="AF13" s="646"/>
      <c r="AG13" s="646"/>
      <c r="AH13" s="646"/>
      <c r="AI13" s="646"/>
      <c r="AJ13" s="646"/>
      <c r="AK13" s="646"/>
      <c r="AL13" s="646"/>
      <c r="AM13" s="646"/>
      <c r="AN13" s="646"/>
      <c r="AO13" s="646"/>
      <c r="AP13" s="646"/>
      <c r="AQ13" s="646"/>
      <c r="AR13" s="646"/>
      <c r="AS13" s="646"/>
      <c r="AT13" s="646"/>
      <c r="AU13" s="646"/>
      <c r="AV13" s="646"/>
      <c r="AW13" s="646"/>
      <c r="AX13" s="646"/>
      <c r="AY13" s="646"/>
      <c r="AZ13" s="646"/>
      <c r="BA13" s="646"/>
      <c r="BB13" s="646"/>
      <c r="BC13" s="646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648"/>
      <c r="B14" s="648"/>
      <c r="C14" s="648"/>
      <c r="D14" s="648"/>
      <c r="E14" s="648"/>
      <c r="F14" s="648"/>
      <c r="G14" s="648"/>
      <c r="H14" s="648"/>
      <c r="I14" s="648"/>
      <c r="J14" s="648"/>
      <c r="K14" s="648"/>
      <c r="L14" s="648"/>
      <c r="M14" s="648"/>
      <c r="N14" s="648"/>
      <c r="O14" s="648"/>
      <c r="P14" s="648"/>
      <c r="Q14" s="648"/>
      <c r="R14" s="648"/>
      <c r="S14" s="648"/>
      <c r="T14" s="648"/>
      <c r="U14" s="648"/>
      <c r="V14" s="648"/>
      <c r="W14" s="648"/>
      <c r="X14" s="648"/>
      <c r="Y14" s="648"/>
      <c r="Z14" s="648"/>
      <c r="AA14" s="648"/>
      <c r="AB14" s="648"/>
      <c r="AC14" s="648"/>
      <c r="AD14" s="648"/>
      <c r="AE14" s="648"/>
      <c r="AF14" s="648"/>
      <c r="AG14" s="648"/>
      <c r="AH14" s="648"/>
      <c r="AI14" s="648"/>
      <c r="AJ14" s="648"/>
      <c r="AK14" s="648"/>
      <c r="AL14" s="648"/>
      <c r="AM14" s="648"/>
      <c r="AN14" s="648"/>
      <c r="AO14" s="648"/>
      <c r="AP14" s="648"/>
      <c r="AQ14" s="648"/>
      <c r="AR14" s="648"/>
      <c r="AS14" s="648"/>
      <c r="AT14" s="648"/>
      <c r="AU14" s="648"/>
      <c r="AV14" s="648"/>
      <c r="AW14" s="648"/>
      <c r="AX14" s="648"/>
      <c r="AY14" s="648"/>
      <c r="AZ14" s="648"/>
      <c r="BA14" s="648"/>
      <c r="BB14" s="648"/>
      <c r="BC14" s="648"/>
    </row>
    <row r="15" spans="1:102" ht="51.75" customHeight="1" x14ac:dyDescent="0.25">
      <c r="A15" s="524" t="s">
        <v>75</v>
      </c>
      <c r="B15" s="510" t="s">
        <v>20</v>
      </c>
      <c r="C15" s="507" t="s">
        <v>5</v>
      </c>
      <c r="D15" s="510" t="s">
        <v>987</v>
      </c>
      <c r="E15" s="510"/>
      <c r="F15" s="510"/>
      <c r="G15" s="510"/>
      <c r="H15" s="510"/>
      <c r="I15" s="510"/>
      <c r="J15" s="510"/>
      <c r="K15" s="510"/>
      <c r="L15" s="510"/>
      <c r="M15" s="510"/>
      <c r="N15" s="510"/>
      <c r="O15" s="510"/>
      <c r="P15" s="510"/>
      <c r="Q15" s="510"/>
      <c r="R15" s="510"/>
      <c r="S15" s="510"/>
      <c r="T15" s="510"/>
      <c r="U15" s="510"/>
      <c r="V15" s="510"/>
      <c r="W15" s="510"/>
      <c r="X15" s="510"/>
      <c r="Y15" s="510"/>
      <c r="Z15" s="510"/>
      <c r="AA15" s="510"/>
      <c r="AB15" s="510"/>
      <c r="AC15" s="510"/>
      <c r="AD15" s="510" t="s">
        <v>994</v>
      </c>
      <c r="AE15" s="510"/>
      <c r="AF15" s="510"/>
      <c r="AG15" s="510"/>
      <c r="AH15" s="510"/>
      <c r="AI15" s="510"/>
      <c r="AJ15" s="510"/>
      <c r="AK15" s="510"/>
      <c r="AL15" s="510"/>
      <c r="AM15" s="510"/>
      <c r="AN15" s="510"/>
      <c r="AO15" s="510"/>
      <c r="AP15" s="510"/>
      <c r="AQ15" s="510"/>
      <c r="AR15" s="510"/>
      <c r="AS15" s="510"/>
      <c r="AT15" s="510"/>
      <c r="AU15" s="510"/>
      <c r="AV15" s="510"/>
      <c r="AW15" s="510"/>
      <c r="AX15" s="510"/>
      <c r="AY15" s="510"/>
      <c r="AZ15" s="510"/>
      <c r="BA15" s="510"/>
      <c r="BB15" s="510"/>
      <c r="BC15" s="510"/>
    </row>
    <row r="16" spans="1:102" ht="51.75" customHeight="1" x14ac:dyDescent="0.25">
      <c r="A16" s="524"/>
      <c r="B16" s="510"/>
      <c r="C16" s="508"/>
      <c r="D16" s="180" t="s">
        <v>9</v>
      </c>
      <c r="E16" s="504" t="s">
        <v>10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  <c r="T16" s="505"/>
      <c r="U16" s="505"/>
      <c r="V16" s="505"/>
      <c r="W16" s="505"/>
      <c r="X16" s="505"/>
      <c r="Y16" s="505"/>
      <c r="Z16" s="505"/>
      <c r="AA16" s="505"/>
      <c r="AB16" s="505"/>
      <c r="AC16" s="506"/>
      <c r="AD16" s="180" t="s">
        <v>9</v>
      </c>
      <c r="AE16" s="504" t="s">
        <v>10</v>
      </c>
      <c r="AF16" s="505"/>
      <c r="AG16" s="505"/>
      <c r="AH16" s="505"/>
      <c r="AI16" s="505"/>
      <c r="AJ16" s="505"/>
      <c r="AK16" s="505"/>
      <c r="AL16" s="505"/>
      <c r="AM16" s="505"/>
      <c r="AN16" s="505"/>
      <c r="AO16" s="505"/>
      <c r="AP16" s="505"/>
      <c r="AQ16" s="505"/>
      <c r="AR16" s="505"/>
      <c r="AS16" s="505"/>
      <c r="AT16" s="505"/>
      <c r="AU16" s="505"/>
      <c r="AV16" s="505"/>
      <c r="AW16" s="505"/>
      <c r="AX16" s="505"/>
      <c r="AY16" s="505"/>
      <c r="AZ16" s="505"/>
      <c r="BA16" s="505"/>
      <c r="BB16" s="505"/>
      <c r="BC16" s="506"/>
    </row>
    <row r="17" spans="1:97" ht="22.5" customHeight="1" x14ac:dyDescent="0.25">
      <c r="A17" s="524"/>
      <c r="B17" s="510"/>
      <c r="C17" s="508"/>
      <c r="D17" s="507" t="s">
        <v>14</v>
      </c>
      <c r="E17" s="504" t="s">
        <v>14</v>
      </c>
      <c r="F17" s="505"/>
      <c r="G17" s="505"/>
      <c r="H17" s="505"/>
      <c r="I17" s="506"/>
      <c r="J17" s="546" t="s">
        <v>87</v>
      </c>
      <c r="K17" s="546"/>
      <c r="L17" s="546"/>
      <c r="M17" s="546"/>
      <c r="N17" s="546"/>
      <c r="O17" s="546" t="s">
        <v>88</v>
      </c>
      <c r="P17" s="546"/>
      <c r="Q17" s="546"/>
      <c r="R17" s="546"/>
      <c r="S17" s="546"/>
      <c r="T17" s="546" t="s">
        <v>92</v>
      </c>
      <c r="U17" s="546"/>
      <c r="V17" s="546"/>
      <c r="W17" s="546"/>
      <c r="X17" s="546"/>
      <c r="Y17" s="542" t="s">
        <v>90</v>
      </c>
      <c r="Z17" s="542"/>
      <c r="AA17" s="542"/>
      <c r="AB17" s="542"/>
      <c r="AC17" s="542"/>
      <c r="AD17" s="507" t="s">
        <v>14</v>
      </c>
      <c r="AE17" s="504" t="s">
        <v>14</v>
      </c>
      <c r="AF17" s="505"/>
      <c r="AG17" s="505"/>
      <c r="AH17" s="505"/>
      <c r="AI17" s="506"/>
      <c r="AJ17" s="546" t="s">
        <v>87</v>
      </c>
      <c r="AK17" s="546"/>
      <c r="AL17" s="546"/>
      <c r="AM17" s="546"/>
      <c r="AN17" s="546"/>
      <c r="AO17" s="546" t="s">
        <v>88</v>
      </c>
      <c r="AP17" s="546"/>
      <c r="AQ17" s="546"/>
      <c r="AR17" s="546"/>
      <c r="AS17" s="546"/>
      <c r="AT17" s="546" t="s">
        <v>92</v>
      </c>
      <c r="AU17" s="546"/>
      <c r="AV17" s="546"/>
      <c r="AW17" s="546"/>
      <c r="AX17" s="546"/>
      <c r="AY17" s="542" t="s">
        <v>90</v>
      </c>
      <c r="AZ17" s="542"/>
      <c r="BA17" s="542"/>
      <c r="BB17" s="542"/>
      <c r="BC17" s="542"/>
    </row>
    <row r="18" spans="1:97" ht="194.25" customHeight="1" x14ac:dyDescent="0.25">
      <c r="A18" s="524"/>
      <c r="B18" s="510"/>
      <c r="C18" s="509"/>
      <c r="D18" s="509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509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7">
        <v>1</v>
      </c>
      <c r="B19" s="268">
        <v>2</v>
      </c>
      <c r="C19" s="268">
        <f>B19+1</f>
        <v>3</v>
      </c>
      <c r="D19" s="268">
        <v>4</v>
      </c>
      <c r="E19" s="268" t="s">
        <v>96</v>
      </c>
      <c r="F19" s="268" t="s">
        <v>97</v>
      </c>
      <c r="G19" s="268" t="s">
        <v>98</v>
      </c>
      <c r="H19" s="268" t="s">
        <v>99</v>
      </c>
      <c r="I19" s="268" t="s">
        <v>100</v>
      </c>
      <c r="J19" s="268" t="s">
        <v>103</v>
      </c>
      <c r="K19" s="268" t="s">
        <v>104</v>
      </c>
      <c r="L19" s="268" t="s">
        <v>105</v>
      </c>
      <c r="M19" s="268" t="s">
        <v>106</v>
      </c>
      <c r="N19" s="268" t="s">
        <v>107</v>
      </c>
      <c r="O19" s="268" t="s">
        <v>110</v>
      </c>
      <c r="P19" s="268" t="s">
        <v>111</v>
      </c>
      <c r="Q19" s="268" t="s">
        <v>112</v>
      </c>
      <c r="R19" s="268" t="s">
        <v>113</v>
      </c>
      <c r="S19" s="268" t="s">
        <v>114</v>
      </c>
      <c r="T19" s="268" t="s">
        <v>117</v>
      </c>
      <c r="U19" s="268" t="s">
        <v>118</v>
      </c>
      <c r="V19" s="268" t="s">
        <v>119</v>
      </c>
      <c r="W19" s="268" t="s">
        <v>120</v>
      </c>
      <c r="X19" s="268" t="s">
        <v>121</v>
      </c>
      <c r="Y19" s="268" t="s">
        <v>124</v>
      </c>
      <c r="Z19" s="268" t="s">
        <v>125</v>
      </c>
      <c r="AA19" s="268" t="s">
        <v>126</v>
      </c>
      <c r="AB19" s="268" t="s">
        <v>127</v>
      </c>
      <c r="AC19" s="268" t="s">
        <v>128</v>
      </c>
      <c r="AD19" s="268">
        <v>6</v>
      </c>
      <c r="AE19" s="268" t="s">
        <v>172</v>
      </c>
      <c r="AF19" s="268" t="s">
        <v>173</v>
      </c>
      <c r="AG19" s="268" t="s">
        <v>174</v>
      </c>
      <c r="AH19" s="268" t="s">
        <v>175</v>
      </c>
      <c r="AI19" s="268" t="s">
        <v>264</v>
      </c>
      <c r="AJ19" s="268" t="s">
        <v>270</v>
      </c>
      <c r="AK19" s="268" t="s">
        <v>271</v>
      </c>
      <c r="AL19" s="268" t="s">
        <v>272</v>
      </c>
      <c r="AM19" s="268" t="s">
        <v>273</v>
      </c>
      <c r="AN19" s="268" t="s">
        <v>274</v>
      </c>
      <c r="AO19" s="268" t="s">
        <v>275</v>
      </c>
      <c r="AP19" s="268" t="s">
        <v>276</v>
      </c>
      <c r="AQ19" s="268" t="s">
        <v>277</v>
      </c>
      <c r="AR19" s="268" t="s">
        <v>278</v>
      </c>
      <c r="AS19" s="268" t="s">
        <v>279</v>
      </c>
      <c r="AT19" s="268" t="s">
        <v>280</v>
      </c>
      <c r="AU19" s="268" t="s">
        <v>281</v>
      </c>
      <c r="AV19" s="268" t="s">
        <v>282</v>
      </c>
      <c r="AW19" s="268" t="s">
        <v>283</v>
      </c>
      <c r="AX19" s="268" t="s">
        <v>284</v>
      </c>
      <c r="AY19" s="268" t="s">
        <v>285</v>
      </c>
      <c r="AZ19" s="268" t="s">
        <v>286</v>
      </c>
      <c r="BA19" s="268" t="s">
        <v>287</v>
      </c>
      <c r="BB19" s="268" t="s">
        <v>288</v>
      </c>
      <c r="BC19" s="268" t="s">
        <v>289</v>
      </c>
    </row>
    <row r="20" spans="1:97" s="35" customFormat="1" x14ac:dyDescent="0.25">
      <c r="A20" s="267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</row>
    <row r="21" spans="1:97" x14ac:dyDescent="0.25">
      <c r="A21" s="643" t="s">
        <v>186</v>
      </c>
      <c r="B21" s="644"/>
      <c r="C21" s="64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</row>
    <row r="24" spans="1:97" ht="15.75" customHeight="1" x14ac:dyDescent="0.25">
      <c r="A24" s="269"/>
      <c r="B24" s="648"/>
      <c r="C24" s="648"/>
      <c r="D24" s="648"/>
      <c r="E24" s="648"/>
      <c r="F24" s="648"/>
      <c r="G24" s="648"/>
      <c r="H24" s="648"/>
      <c r="I24" s="648"/>
      <c r="J24" s="648"/>
      <c r="K24" s="648"/>
      <c r="L24" s="648"/>
      <c r="M24" s="648"/>
      <c r="N24" s="648"/>
      <c r="O24" s="648"/>
      <c r="P24" s="648"/>
      <c r="Q24" s="648"/>
      <c r="R24" s="648"/>
      <c r="S24" s="648"/>
      <c r="T24" s="648"/>
      <c r="U24" s="648"/>
      <c r="V24" s="648"/>
      <c r="W24" s="648"/>
      <c r="X24" s="648"/>
      <c r="Y24" s="648"/>
      <c r="Z24" s="648"/>
      <c r="AA24" s="648"/>
      <c r="AB24" s="648"/>
    </row>
    <row r="25" spans="1:97" ht="15.75" customHeight="1" x14ac:dyDescent="0.25">
      <c r="A25" s="269"/>
      <c r="B25" s="647"/>
      <c r="C25" s="647"/>
      <c r="D25" s="647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</row>
    <row r="26" spans="1:97" x14ac:dyDescent="0.25">
      <c r="A26" s="269"/>
    </row>
    <row r="27" spans="1:97" x14ac:dyDescent="0.25">
      <c r="A27" s="269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6"/>
      <c r="CI31" s="196"/>
      <c r="CJ31" s="196"/>
      <c r="CK31" s="196"/>
      <c r="CL31" s="196"/>
      <c r="CM31" s="196"/>
      <c r="CN31" s="196"/>
      <c r="CO31" s="196"/>
      <c r="CP31" s="196"/>
      <c r="CQ31" s="196"/>
      <c r="CR31" s="196"/>
      <c r="CS31" s="196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</row>
    <row r="34" spans="2:97" ht="18.75" customHeight="1" x14ac:dyDescent="0.3"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</row>
    <row r="35" spans="2:97" ht="18.75" x14ac:dyDescent="0.3"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0"/>
      <c r="AR36" s="270"/>
      <c r="AS36" s="270"/>
      <c r="AT36" s="270"/>
      <c r="AU36" s="270"/>
      <c r="AV36" s="270"/>
      <c r="AW36" s="270"/>
      <c r="AX36" s="270"/>
      <c r="AY36" s="270"/>
      <c r="AZ36" s="270"/>
      <c r="BA36" s="270"/>
      <c r="BB36" s="270"/>
      <c r="BC36" s="270"/>
      <c r="BD36" s="270"/>
      <c r="BE36" s="270"/>
      <c r="BF36" s="270"/>
      <c r="BG36" s="270"/>
      <c r="BH36" s="270"/>
      <c r="BI36" s="270"/>
      <c r="BJ36" s="270"/>
      <c r="BK36" s="270"/>
      <c r="BL36" s="270"/>
      <c r="BM36" s="270"/>
      <c r="BN36" s="270"/>
      <c r="BO36" s="270"/>
      <c r="BP36" s="270"/>
      <c r="BQ36" s="270"/>
      <c r="BR36" s="270"/>
      <c r="BS36" s="270"/>
      <c r="BT36" s="270"/>
      <c r="BU36" s="270"/>
      <c r="BV36" s="270"/>
      <c r="BW36" s="270"/>
      <c r="BX36" s="270"/>
      <c r="BY36" s="270"/>
      <c r="BZ36" s="270"/>
      <c r="CA36" s="270"/>
      <c r="CB36" s="270"/>
      <c r="CC36" s="270"/>
      <c r="CD36" s="270"/>
      <c r="CE36" s="270"/>
      <c r="CF36" s="270"/>
      <c r="CG36" s="270"/>
      <c r="CH36" s="270"/>
      <c r="CI36" s="270"/>
      <c r="CJ36" s="270"/>
      <c r="CK36" s="270"/>
      <c r="CL36" s="270"/>
      <c r="CM36" s="270"/>
      <c r="CN36" s="270"/>
      <c r="CO36" s="270"/>
      <c r="CP36" s="270"/>
      <c r="CQ36" s="270"/>
      <c r="CR36" s="270"/>
      <c r="CS36" s="270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L39" s="197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271"/>
      <c r="AQ42" s="271"/>
      <c r="AR42" s="271"/>
      <c r="AS42" s="271"/>
      <c r="AT42" s="271"/>
      <c r="AU42" s="271"/>
      <c r="AV42" s="271"/>
      <c r="AW42" s="271"/>
      <c r="AX42" s="271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71"/>
      <c r="BT42" s="271"/>
      <c r="BU42" s="271"/>
      <c r="BV42" s="271"/>
      <c r="BW42" s="271"/>
      <c r="BX42" s="271"/>
      <c r="BY42" s="271"/>
      <c r="BZ42" s="271"/>
      <c r="CA42" s="271"/>
      <c r="CB42" s="271"/>
      <c r="CC42" s="271"/>
      <c r="CD42" s="271"/>
      <c r="CE42" s="271"/>
      <c r="CF42" s="271"/>
      <c r="CG42" s="271"/>
      <c r="CH42" s="271"/>
      <c r="CI42" s="271"/>
      <c r="CJ42" s="271"/>
      <c r="CK42" s="271"/>
      <c r="CL42" s="271"/>
      <c r="CM42" s="271"/>
      <c r="CN42" s="271"/>
      <c r="CO42" s="271"/>
      <c r="CP42" s="271"/>
      <c r="CQ42" s="271"/>
      <c r="CR42" s="271"/>
      <c r="CS42" s="271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30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2.25" style="155" customWidth="1"/>
    <col min="3" max="3" width="18.375" style="155" customWidth="1"/>
    <col min="4" max="45" width="7.75" style="155" customWidth="1"/>
    <col min="46" max="16384" width="9" style="155"/>
  </cols>
  <sheetData>
    <row r="1" spans="1:45" ht="18.75" x14ac:dyDescent="0.2">
      <c r="AS1" s="29" t="s">
        <v>952</v>
      </c>
    </row>
    <row r="2" spans="1:45" ht="18.75" x14ac:dyDescent="0.3">
      <c r="J2" s="222"/>
      <c r="K2" s="576"/>
      <c r="L2" s="576"/>
      <c r="M2" s="576"/>
      <c r="N2" s="576"/>
      <c r="O2" s="222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968</v>
      </c>
    </row>
    <row r="4" spans="1:45" s="9" customFormat="1" ht="18.75" x14ac:dyDescent="0.3">
      <c r="A4" s="513" t="s">
        <v>955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3"/>
      <c r="AG4" s="513"/>
      <c r="AH4" s="513"/>
      <c r="AI4" s="513"/>
      <c r="AJ4" s="513"/>
      <c r="AK4" s="513"/>
      <c r="AL4" s="513"/>
      <c r="AM4" s="513"/>
      <c r="AN4" s="513"/>
      <c r="AO4" s="513"/>
      <c r="AP4" s="513"/>
      <c r="AQ4" s="513"/>
      <c r="AR4" s="513"/>
      <c r="AS4" s="513"/>
    </row>
    <row r="5" spans="1:45" s="9" customFormat="1" ht="18.75" customHeight="1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  <c r="AI5" s="525"/>
      <c r="AJ5" s="525"/>
      <c r="AK5" s="525"/>
      <c r="AL5" s="525"/>
      <c r="AM5" s="525"/>
      <c r="AN5" s="525"/>
      <c r="AO5" s="525"/>
      <c r="AP5" s="525"/>
      <c r="AQ5" s="525"/>
      <c r="AR5" s="525"/>
      <c r="AS5" s="525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</row>
    <row r="8" spans="1:45" s="6" customFormat="1" ht="15.75" x14ac:dyDescent="0.25">
      <c r="A8" s="517" t="s">
        <v>79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17"/>
      <c r="AH8" s="517"/>
      <c r="AI8" s="517"/>
      <c r="AJ8" s="517"/>
      <c r="AK8" s="517"/>
      <c r="AL8" s="517"/>
      <c r="AM8" s="517"/>
      <c r="AN8" s="517"/>
      <c r="AO8" s="517"/>
      <c r="AP8" s="517"/>
      <c r="AQ8" s="517"/>
      <c r="AR8" s="517"/>
      <c r="AS8" s="517"/>
    </row>
    <row r="9" spans="1:45" s="6" customFormat="1" ht="15.75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45" s="6" customFormat="1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</row>
    <row r="11" spans="1:45" s="6" customFormat="1" ht="18.75" x14ac:dyDescent="0.3">
      <c r="AA11" s="38"/>
    </row>
    <row r="12" spans="1:45" s="6" customFormat="1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2"/>
      <c r="AJ12" s="522"/>
      <c r="AK12" s="522"/>
      <c r="AL12" s="522"/>
      <c r="AM12" s="522"/>
      <c r="AN12" s="522"/>
      <c r="AO12" s="522"/>
      <c r="AP12" s="522"/>
      <c r="AQ12" s="522"/>
      <c r="AR12" s="522"/>
      <c r="AS12" s="522"/>
    </row>
    <row r="13" spans="1:45" s="6" customFormat="1" ht="15.75" x14ac:dyDescent="0.25">
      <c r="A13" s="517" t="s">
        <v>78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7"/>
      <c r="AL13" s="517"/>
      <c r="AM13" s="517"/>
      <c r="AN13" s="517"/>
      <c r="AO13" s="517"/>
      <c r="AP13" s="517"/>
      <c r="AQ13" s="517"/>
      <c r="AR13" s="517"/>
      <c r="AS13" s="517"/>
    </row>
    <row r="14" spans="1:45" s="156" customFormat="1" ht="15.75" customHeight="1" x14ac:dyDescent="0.2">
      <c r="A14" s="577"/>
      <c r="B14" s="577"/>
      <c r="C14" s="577"/>
      <c r="D14" s="577"/>
      <c r="E14" s="577"/>
      <c r="F14" s="577"/>
      <c r="G14" s="577"/>
      <c r="H14" s="577"/>
      <c r="I14" s="577"/>
      <c r="J14" s="577"/>
      <c r="K14" s="577"/>
      <c r="L14" s="577"/>
      <c r="M14" s="577"/>
      <c r="N14" s="577"/>
      <c r="O14" s="577"/>
      <c r="P14" s="577"/>
      <c r="Q14" s="577"/>
      <c r="R14" s="577"/>
      <c r="S14" s="577"/>
      <c r="T14" s="577"/>
      <c r="U14" s="577"/>
      <c r="V14" s="577"/>
      <c r="W14" s="577"/>
      <c r="X14" s="577"/>
      <c r="Y14" s="577"/>
      <c r="Z14" s="577"/>
      <c r="AA14" s="577"/>
      <c r="AB14" s="577"/>
      <c r="AC14" s="577"/>
      <c r="AD14" s="577"/>
      <c r="AE14" s="577"/>
      <c r="AF14" s="577"/>
      <c r="AG14" s="577"/>
      <c r="AH14" s="577"/>
      <c r="AI14" s="577"/>
      <c r="AJ14" s="577"/>
      <c r="AK14" s="577"/>
      <c r="AL14" s="577"/>
      <c r="AM14" s="577"/>
      <c r="AN14" s="577"/>
      <c r="AO14" s="577"/>
      <c r="AP14" s="577"/>
      <c r="AQ14" s="577"/>
      <c r="AR14" s="577"/>
      <c r="AS14" s="577"/>
    </row>
    <row r="15" spans="1:45" s="157" customFormat="1" ht="63" customHeight="1" x14ac:dyDescent="0.25">
      <c r="A15" s="578" t="s">
        <v>75</v>
      </c>
      <c r="B15" s="579" t="s">
        <v>19</v>
      </c>
      <c r="C15" s="579" t="s">
        <v>5</v>
      </c>
      <c r="D15" s="579" t="s">
        <v>953</v>
      </c>
      <c r="E15" s="579"/>
      <c r="F15" s="579"/>
      <c r="G15" s="579"/>
      <c r="H15" s="579"/>
      <c r="I15" s="579"/>
      <c r="J15" s="579"/>
      <c r="K15" s="579"/>
      <c r="L15" s="579"/>
      <c r="M15" s="579"/>
      <c r="N15" s="579"/>
      <c r="O15" s="579"/>
      <c r="P15" s="579"/>
      <c r="Q15" s="579"/>
      <c r="R15" s="579"/>
      <c r="S15" s="579"/>
      <c r="T15" s="579"/>
      <c r="U15" s="579"/>
      <c r="V15" s="579"/>
      <c r="W15" s="579"/>
      <c r="X15" s="579"/>
      <c r="Y15" s="579"/>
      <c r="Z15" s="579"/>
      <c r="AA15" s="579"/>
      <c r="AB15" s="579"/>
      <c r="AC15" s="579"/>
      <c r="AD15" s="579"/>
      <c r="AE15" s="579"/>
      <c r="AF15" s="579"/>
      <c r="AG15" s="579"/>
      <c r="AH15" s="579"/>
      <c r="AI15" s="579"/>
      <c r="AJ15" s="579"/>
      <c r="AK15" s="579"/>
      <c r="AL15" s="579"/>
      <c r="AM15" s="579"/>
      <c r="AN15" s="579"/>
      <c r="AO15" s="579"/>
      <c r="AP15" s="579"/>
      <c r="AQ15" s="579"/>
      <c r="AR15" s="579"/>
      <c r="AS15" s="579"/>
    </row>
    <row r="16" spans="1:45" ht="91.5" customHeight="1" x14ac:dyDescent="0.2">
      <c r="A16" s="578"/>
      <c r="B16" s="579"/>
      <c r="C16" s="579"/>
      <c r="D16" s="579" t="s">
        <v>921</v>
      </c>
      <c r="E16" s="579"/>
      <c r="F16" s="579"/>
      <c r="G16" s="579"/>
      <c r="H16" s="579"/>
      <c r="I16" s="579"/>
      <c r="J16" s="579" t="s">
        <v>922</v>
      </c>
      <c r="K16" s="579"/>
      <c r="L16" s="579"/>
      <c r="M16" s="579"/>
      <c r="N16" s="579"/>
      <c r="O16" s="579"/>
      <c r="P16" s="579" t="s">
        <v>923</v>
      </c>
      <c r="Q16" s="579"/>
      <c r="R16" s="579"/>
      <c r="S16" s="579"/>
      <c r="T16" s="579"/>
      <c r="U16" s="579"/>
      <c r="V16" s="579" t="s">
        <v>924</v>
      </c>
      <c r="W16" s="579"/>
      <c r="X16" s="579"/>
      <c r="Y16" s="579"/>
      <c r="Z16" s="579"/>
      <c r="AA16" s="579"/>
      <c r="AB16" s="579" t="s">
        <v>925</v>
      </c>
      <c r="AC16" s="579"/>
      <c r="AD16" s="579"/>
      <c r="AE16" s="579"/>
      <c r="AF16" s="579"/>
      <c r="AG16" s="579"/>
      <c r="AH16" s="579" t="s">
        <v>926</v>
      </c>
      <c r="AI16" s="579"/>
      <c r="AJ16" s="579"/>
      <c r="AK16" s="579"/>
      <c r="AL16" s="579"/>
      <c r="AM16" s="579"/>
      <c r="AN16" s="579" t="s">
        <v>927</v>
      </c>
      <c r="AO16" s="579"/>
      <c r="AP16" s="579"/>
      <c r="AQ16" s="579"/>
      <c r="AR16" s="579"/>
      <c r="AS16" s="579"/>
    </row>
    <row r="17" spans="1:45" s="158" customFormat="1" ht="113.25" customHeight="1" x14ac:dyDescent="0.2">
      <c r="A17" s="578"/>
      <c r="B17" s="579"/>
      <c r="C17" s="579"/>
      <c r="D17" s="580" t="s">
        <v>928</v>
      </c>
      <c r="E17" s="580"/>
      <c r="F17" s="580" t="s">
        <v>928</v>
      </c>
      <c r="G17" s="580"/>
      <c r="H17" s="580" t="s">
        <v>929</v>
      </c>
      <c r="I17" s="580"/>
      <c r="J17" s="580" t="s">
        <v>928</v>
      </c>
      <c r="K17" s="580"/>
      <c r="L17" s="580" t="s">
        <v>928</v>
      </c>
      <c r="M17" s="580"/>
      <c r="N17" s="580" t="s">
        <v>929</v>
      </c>
      <c r="O17" s="580"/>
      <c r="P17" s="580" t="s">
        <v>928</v>
      </c>
      <c r="Q17" s="580"/>
      <c r="R17" s="580" t="s">
        <v>928</v>
      </c>
      <c r="S17" s="580"/>
      <c r="T17" s="580" t="s">
        <v>929</v>
      </c>
      <c r="U17" s="580"/>
      <c r="V17" s="580" t="s">
        <v>928</v>
      </c>
      <c r="W17" s="580"/>
      <c r="X17" s="580" t="s">
        <v>928</v>
      </c>
      <c r="Y17" s="580"/>
      <c r="Z17" s="580" t="s">
        <v>929</v>
      </c>
      <c r="AA17" s="580"/>
      <c r="AB17" s="580" t="s">
        <v>928</v>
      </c>
      <c r="AC17" s="580"/>
      <c r="AD17" s="580" t="s">
        <v>928</v>
      </c>
      <c r="AE17" s="580"/>
      <c r="AF17" s="580" t="s">
        <v>929</v>
      </c>
      <c r="AG17" s="580"/>
      <c r="AH17" s="580" t="s">
        <v>928</v>
      </c>
      <c r="AI17" s="580"/>
      <c r="AJ17" s="580" t="s">
        <v>928</v>
      </c>
      <c r="AK17" s="580"/>
      <c r="AL17" s="580" t="s">
        <v>929</v>
      </c>
      <c r="AM17" s="580"/>
      <c r="AN17" s="580" t="s">
        <v>928</v>
      </c>
      <c r="AO17" s="580"/>
      <c r="AP17" s="580" t="s">
        <v>928</v>
      </c>
      <c r="AQ17" s="580"/>
      <c r="AR17" s="580" t="s">
        <v>929</v>
      </c>
      <c r="AS17" s="580"/>
    </row>
    <row r="18" spans="1:45" ht="46.5" customHeight="1" x14ac:dyDescent="0.2">
      <c r="A18" s="578"/>
      <c r="B18" s="579"/>
      <c r="C18" s="579"/>
      <c r="D18" s="166" t="s">
        <v>9</v>
      </c>
      <c r="E18" s="177" t="s">
        <v>10</v>
      </c>
      <c r="F18" s="166" t="s">
        <v>9</v>
      </c>
      <c r="G18" s="177" t="s">
        <v>10</v>
      </c>
      <c r="H18" s="166" t="s">
        <v>9</v>
      </c>
      <c r="I18" s="177" t="s">
        <v>10</v>
      </c>
      <c r="J18" s="166" t="s">
        <v>9</v>
      </c>
      <c r="K18" s="177" t="s">
        <v>10</v>
      </c>
      <c r="L18" s="166" t="s">
        <v>9</v>
      </c>
      <c r="M18" s="177" t="s">
        <v>10</v>
      </c>
      <c r="N18" s="166" t="s">
        <v>9</v>
      </c>
      <c r="O18" s="177" t="s">
        <v>10</v>
      </c>
      <c r="P18" s="166" t="s">
        <v>9</v>
      </c>
      <c r="Q18" s="177" t="s">
        <v>10</v>
      </c>
      <c r="R18" s="166" t="s">
        <v>9</v>
      </c>
      <c r="S18" s="177" t="s">
        <v>10</v>
      </c>
      <c r="T18" s="166" t="s">
        <v>9</v>
      </c>
      <c r="U18" s="177" t="s">
        <v>10</v>
      </c>
      <c r="V18" s="166" t="s">
        <v>9</v>
      </c>
      <c r="W18" s="177" t="s">
        <v>10</v>
      </c>
      <c r="X18" s="166" t="s">
        <v>9</v>
      </c>
      <c r="Y18" s="177" t="s">
        <v>10</v>
      </c>
      <c r="Z18" s="166" t="s">
        <v>9</v>
      </c>
      <c r="AA18" s="177" t="s">
        <v>10</v>
      </c>
      <c r="AB18" s="166" t="s">
        <v>9</v>
      </c>
      <c r="AC18" s="177" t="s">
        <v>10</v>
      </c>
      <c r="AD18" s="166" t="s">
        <v>9</v>
      </c>
      <c r="AE18" s="177" t="s">
        <v>10</v>
      </c>
      <c r="AF18" s="166" t="s">
        <v>9</v>
      </c>
      <c r="AG18" s="177" t="s">
        <v>10</v>
      </c>
      <c r="AH18" s="166" t="s">
        <v>9</v>
      </c>
      <c r="AI18" s="177" t="s">
        <v>10</v>
      </c>
      <c r="AJ18" s="166" t="s">
        <v>9</v>
      </c>
      <c r="AK18" s="177" t="s">
        <v>10</v>
      </c>
      <c r="AL18" s="166" t="s">
        <v>9</v>
      </c>
      <c r="AM18" s="177" t="s">
        <v>10</v>
      </c>
      <c r="AN18" s="166" t="s">
        <v>9</v>
      </c>
      <c r="AO18" s="177" t="s">
        <v>10</v>
      </c>
      <c r="AP18" s="166" t="s">
        <v>9</v>
      </c>
      <c r="AQ18" s="177" t="s">
        <v>10</v>
      </c>
      <c r="AR18" s="166" t="s">
        <v>9</v>
      </c>
      <c r="AS18" s="177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21"/>
  <sheetViews>
    <sheetView view="pageBreakPreview" zoomScale="80" zoomScaleNormal="7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551" t="s">
        <v>956</v>
      </c>
      <c r="C4" s="551"/>
      <c r="D4" s="551"/>
      <c r="E4" s="551"/>
      <c r="F4" s="551"/>
      <c r="G4" s="551"/>
      <c r="H4" s="551"/>
      <c r="I4" s="551"/>
      <c r="J4" s="551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184"/>
      <c r="O7" s="184"/>
      <c r="P7" s="184"/>
      <c r="Q7" s="184"/>
      <c r="R7" s="184"/>
    </row>
    <row r="8" spans="1:19" s="6" customFormat="1" ht="15.75" customHeight="1" x14ac:dyDescent="0.25">
      <c r="A8" s="575" t="s">
        <v>85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24"/>
      <c r="O12" s="197"/>
      <c r="P12" s="197"/>
      <c r="Q12" s="197"/>
      <c r="R12" s="197"/>
    </row>
    <row r="13" spans="1:19" s="6" customFormat="1" x14ac:dyDescent="0.25">
      <c r="A13" s="517" t="s">
        <v>188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30"/>
      <c r="O13" s="30"/>
      <c r="P13" s="30"/>
      <c r="Q13" s="30"/>
      <c r="R13" s="30"/>
    </row>
    <row r="14" spans="1:19" s="22" customFormat="1" x14ac:dyDescent="0.2">
      <c r="A14" s="583"/>
      <c r="B14" s="583"/>
      <c r="C14" s="583"/>
      <c r="D14" s="583"/>
      <c r="E14" s="583"/>
      <c r="F14" s="583"/>
      <c r="G14" s="583"/>
      <c r="H14" s="583"/>
      <c r="I14" s="583"/>
      <c r="J14" s="583"/>
      <c r="K14" s="583"/>
      <c r="L14" s="583"/>
      <c r="M14" s="583"/>
    </row>
    <row r="15" spans="1:19" s="46" customFormat="1" ht="79.5" customHeight="1" x14ac:dyDescent="0.2">
      <c r="A15" s="578" t="s">
        <v>75</v>
      </c>
      <c r="B15" s="578" t="s">
        <v>19</v>
      </c>
      <c r="C15" s="578" t="s">
        <v>5</v>
      </c>
      <c r="D15" s="582" t="s">
        <v>902</v>
      </c>
      <c r="E15" s="582" t="s">
        <v>901</v>
      </c>
      <c r="F15" s="582" t="s">
        <v>26</v>
      </c>
      <c r="G15" s="582"/>
      <c r="H15" s="582" t="s">
        <v>293</v>
      </c>
      <c r="I15" s="582"/>
      <c r="J15" s="582" t="s">
        <v>27</v>
      </c>
      <c r="K15" s="582"/>
      <c r="L15" s="582" t="s">
        <v>980</v>
      </c>
      <c r="M15" s="582"/>
    </row>
    <row r="16" spans="1:19" s="46" customFormat="1" ht="55.5" customHeight="1" x14ac:dyDescent="0.2">
      <c r="A16" s="578"/>
      <c r="B16" s="578"/>
      <c r="C16" s="578"/>
      <c r="D16" s="582"/>
      <c r="E16" s="582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3"/>
      <c r="B20" s="233"/>
      <c r="C20" s="233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581" t="s">
        <v>961</v>
      </c>
      <c r="B21" s="581"/>
      <c r="C21" s="581"/>
      <c r="D21" s="581"/>
      <c r="E21" s="581"/>
      <c r="F21" s="581"/>
      <c r="G21" s="581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18"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530" t="s">
        <v>290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</row>
    <row r="5" spans="1:34" s="50" customFormat="1" ht="18.75" x14ac:dyDescent="0.3">
      <c r="A5" s="533" t="s">
        <v>74</v>
      </c>
      <c r="B5" s="533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3"/>
      <c r="O5" s="533"/>
      <c r="P5" s="533"/>
      <c r="Q5" s="533"/>
      <c r="R5" s="533"/>
      <c r="S5" s="533"/>
      <c r="T5" s="533"/>
      <c r="U5" s="533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</row>
    <row r="6" spans="1:34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</row>
    <row r="7" spans="1:34" s="50" customFormat="1" ht="18.75" x14ac:dyDescent="0.3">
      <c r="A7" s="533" t="s">
        <v>972</v>
      </c>
      <c r="B7" s="533"/>
      <c r="C7" s="533"/>
      <c r="D7" s="533"/>
      <c r="E7" s="533"/>
      <c r="F7" s="533"/>
      <c r="G7" s="533"/>
      <c r="H7" s="533"/>
      <c r="I7" s="533"/>
      <c r="J7" s="533"/>
      <c r="K7" s="533"/>
      <c r="L7" s="533"/>
      <c r="M7" s="533"/>
      <c r="N7" s="533"/>
      <c r="O7" s="533"/>
      <c r="P7" s="533"/>
      <c r="Q7" s="533"/>
      <c r="R7" s="533"/>
      <c r="S7" s="533"/>
      <c r="T7" s="533"/>
      <c r="U7" s="533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</row>
    <row r="8" spans="1:34" x14ac:dyDescent="0.25">
      <c r="A8" s="532" t="s">
        <v>973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  <c r="L8" s="532"/>
      <c r="M8" s="532"/>
      <c r="N8" s="532"/>
      <c r="O8" s="532"/>
      <c r="P8" s="532"/>
      <c r="Q8" s="532"/>
      <c r="R8" s="532"/>
      <c r="S8" s="532"/>
      <c r="T8" s="532"/>
      <c r="U8" s="532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</row>
    <row r="10" spans="1:34" ht="18.75" x14ac:dyDescent="0.3">
      <c r="A10" s="534" t="s">
        <v>21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534"/>
      <c r="S10" s="534"/>
      <c r="T10" s="534"/>
      <c r="U10" s="534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</row>
    <row r="11" spans="1:34" ht="18.75" x14ac:dyDescent="0.3">
      <c r="AG11" s="49"/>
    </row>
    <row r="12" spans="1:34" ht="18.75" x14ac:dyDescent="0.25">
      <c r="A12" s="535" t="s">
        <v>971</v>
      </c>
      <c r="B12" s="535"/>
      <c r="C12" s="535"/>
      <c r="D12" s="535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</row>
    <row r="13" spans="1:34" x14ac:dyDescent="0.25">
      <c r="A13" s="532" t="s">
        <v>974</v>
      </c>
      <c r="B13" s="532"/>
      <c r="C13" s="532"/>
      <c r="D13" s="532"/>
      <c r="E13" s="532"/>
      <c r="F13" s="532"/>
      <c r="G13" s="532"/>
      <c r="H13" s="532"/>
      <c r="I13" s="532"/>
      <c r="J13" s="532"/>
      <c r="K13" s="532"/>
      <c r="L13" s="532"/>
      <c r="M13" s="532"/>
      <c r="N13" s="532"/>
      <c r="O13" s="532"/>
      <c r="P13" s="532"/>
      <c r="Q13" s="532"/>
      <c r="R13" s="532"/>
      <c r="S13" s="532"/>
      <c r="T13" s="532"/>
      <c r="U13" s="532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49"/>
    </row>
    <row r="15" spans="1:34" ht="15.75" customHeight="1" x14ac:dyDescent="0.25">
      <c r="A15" s="524" t="s">
        <v>75</v>
      </c>
      <c r="B15" s="524" t="s">
        <v>20</v>
      </c>
      <c r="C15" s="524" t="s">
        <v>5</v>
      </c>
      <c r="D15" s="524" t="s">
        <v>990</v>
      </c>
      <c r="E15" s="524" t="s">
        <v>991</v>
      </c>
      <c r="F15" s="536" t="s">
        <v>992</v>
      </c>
      <c r="G15" s="537"/>
      <c r="H15" s="524" t="s">
        <v>993</v>
      </c>
      <c r="I15" s="524"/>
      <c r="J15" s="524" t="s">
        <v>994</v>
      </c>
      <c r="K15" s="524"/>
      <c r="L15" s="524"/>
      <c r="M15" s="524"/>
      <c r="N15" s="524" t="s">
        <v>995</v>
      </c>
      <c r="O15" s="524"/>
      <c r="P15" s="536" t="s">
        <v>899</v>
      </c>
      <c r="Q15" s="540"/>
      <c r="R15" s="540"/>
      <c r="S15" s="537"/>
      <c r="T15" s="524" t="s">
        <v>7</v>
      </c>
      <c r="U15" s="524"/>
      <c r="V15" s="171"/>
    </row>
    <row r="16" spans="1:34" ht="59.25" customHeight="1" x14ac:dyDescent="0.25">
      <c r="A16" s="524"/>
      <c r="B16" s="524"/>
      <c r="C16" s="524"/>
      <c r="D16" s="524"/>
      <c r="E16" s="524"/>
      <c r="F16" s="538"/>
      <c r="G16" s="539"/>
      <c r="H16" s="524"/>
      <c r="I16" s="524"/>
      <c r="J16" s="524"/>
      <c r="K16" s="524"/>
      <c r="L16" s="524"/>
      <c r="M16" s="524"/>
      <c r="N16" s="524"/>
      <c r="O16" s="524"/>
      <c r="P16" s="538"/>
      <c r="Q16" s="541"/>
      <c r="R16" s="541"/>
      <c r="S16" s="539"/>
      <c r="T16" s="524"/>
      <c r="U16" s="524"/>
    </row>
    <row r="17" spans="1:21" ht="49.5" customHeight="1" x14ac:dyDescent="0.25">
      <c r="A17" s="524"/>
      <c r="B17" s="524"/>
      <c r="C17" s="524"/>
      <c r="D17" s="524"/>
      <c r="E17" s="524"/>
      <c r="F17" s="538"/>
      <c r="G17" s="539"/>
      <c r="H17" s="524"/>
      <c r="I17" s="524"/>
      <c r="J17" s="524" t="s">
        <v>9</v>
      </c>
      <c r="K17" s="524"/>
      <c r="L17" s="524" t="s">
        <v>10</v>
      </c>
      <c r="M17" s="524"/>
      <c r="N17" s="524"/>
      <c r="O17" s="524"/>
      <c r="P17" s="528" t="s">
        <v>996</v>
      </c>
      <c r="Q17" s="529"/>
      <c r="R17" s="528" t="s">
        <v>8</v>
      </c>
      <c r="S17" s="529"/>
      <c r="T17" s="524"/>
      <c r="U17" s="524"/>
    </row>
    <row r="18" spans="1:21" ht="129" customHeight="1" x14ac:dyDescent="0.25">
      <c r="A18" s="524"/>
      <c r="B18" s="524"/>
      <c r="C18" s="524"/>
      <c r="D18" s="524"/>
      <c r="E18" s="524"/>
      <c r="F18" s="172" t="s">
        <v>4</v>
      </c>
      <c r="G18" s="172" t="s">
        <v>15</v>
      </c>
      <c r="H18" s="172" t="s">
        <v>4</v>
      </c>
      <c r="I18" s="172" t="s">
        <v>15</v>
      </c>
      <c r="J18" s="172" t="s">
        <v>4</v>
      </c>
      <c r="K18" s="172" t="s">
        <v>894</v>
      </c>
      <c r="L18" s="172" t="s">
        <v>4</v>
      </c>
      <c r="M18" s="172" t="s">
        <v>889</v>
      </c>
      <c r="N18" s="172" t="s">
        <v>4</v>
      </c>
      <c r="O18" s="172" t="s">
        <v>15</v>
      </c>
      <c r="P18" s="172" t="s">
        <v>4</v>
      </c>
      <c r="Q18" s="172" t="s">
        <v>894</v>
      </c>
      <c r="R18" s="172" t="s">
        <v>4</v>
      </c>
      <c r="S18" s="172" t="s">
        <v>895</v>
      </c>
      <c r="T18" s="524"/>
      <c r="U18" s="524"/>
    </row>
    <row r="19" spans="1:21" x14ac:dyDescent="0.25">
      <c r="A19" s="168">
        <v>1</v>
      </c>
      <c r="B19" s="168">
        <v>2</v>
      </c>
      <c r="C19" s="168">
        <v>3</v>
      </c>
      <c r="D19" s="168">
        <v>4</v>
      </c>
      <c r="E19" s="168">
        <v>5</v>
      </c>
      <c r="F19" s="168">
        <v>6</v>
      </c>
      <c r="G19" s="168">
        <v>7</v>
      </c>
      <c r="H19" s="168">
        <v>8</v>
      </c>
      <c r="I19" s="168">
        <v>9</v>
      </c>
      <c r="J19" s="168">
        <v>10</v>
      </c>
      <c r="K19" s="168">
        <v>11</v>
      </c>
      <c r="L19" s="168">
        <v>12</v>
      </c>
      <c r="M19" s="168">
        <v>13</v>
      </c>
      <c r="N19" s="168">
        <v>14</v>
      </c>
      <c r="O19" s="168">
        <v>15</v>
      </c>
      <c r="P19" s="168">
        <v>16</v>
      </c>
      <c r="Q19" s="168">
        <v>17</v>
      </c>
      <c r="R19" s="168">
        <v>18</v>
      </c>
      <c r="S19" s="168">
        <v>19</v>
      </c>
      <c r="T19" s="524">
        <f>S19+1</f>
        <v>20</v>
      </c>
      <c r="U19" s="524"/>
    </row>
    <row r="20" spans="1:2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528"/>
      <c r="U20" s="529"/>
    </row>
    <row r="21" spans="1:21" x14ac:dyDescent="0.25">
      <c r="A21" s="524" t="s">
        <v>186</v>
      </c>
      <c r="B21" s="524"/>
      <c r="C21" s="524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53"/>
      <c r="O21" s="168"/>
      <c r="P21" s="168"/>
      <c r="Q21" s="168"/>
      <c r="R21" s="168"/>
      <c r="S21" s="168"/>
      <c r="T21" s="524"/>
      <c r="U21" s="524"/>
    </row>
    <row r="23" spans="1:21" s="6" customFormat="1" ht="49.5" customHeight="1" x14ac:dyDescent="0.25">
      <c r="A23" s="512" t="s">
        <v>961</v>
      </c>
      <c r="B23" s="512"/>
      <c r="C23" s="512"/>
      <c r="D23" s="512"/>
      <c r="E23" s="512"/>
      <c r="F23" s="512"/>
      <c r="G23" s="512"/>
      <c r="H23" s="512"/>
      <c r="I23" s="512"/>
      <c r="J23" s="512"/>
      <c r="K23" s="512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D71772CD-F27A-46F6-A9EA-36DB21C3E9B1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2" manualBreakCount="2">
    <brk id="9" max="22" man="1"/>
    <brk id="32" max="102" man="1"/>
  </colBreaks>
  <customProperties>
    <customPr name="_pios_id" r:id="rId7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463"/>
  <sheetViews>
    <sheetView tabSelected="1" view="pageBreakPreview" zoomScaleNormal="70" zoomScaleSheetLayoutView="100" workbookViewId="0">
      <selection activeCell="A12" sqref="A12:B12"/>
    </sheetView>
  </sheetViews>
  <sheetFormatPr defaultColWidth="9" defaultRowHeight="15.75" outlineLevelRow="3" x14ac:dyDescent="0.25"/>
  <cols>
    <col min="1" max="1" width="9.75" style="57" customWidth="1"/>
    <col min="2" max="2" width="81.875" style="58" customWidth="1"/>
    <col min="3" max="3" width="10.75" style="59" customWidth="1"/>
    <col min="4" max="4" width="12.25" style="298" customWidth="1"/>
    <col min="5" max="5" width="12.625" style="299" customWidth="1"/>
    <col min="6" max="6" width="12.75" style="300" customWidth="1"/>
    <col min="7" max="7" width="10.875" style="301" customWidth="1"/>
    <col min="8" max="8" width="58" style="303" customWidth="1"/>
    <col min="9" max="9" width="19.25" style="61" customWidth="1"/>
    <col min="10" max="10" width="9" style="61"/>
    <col min="11" max="11" width="14.25" style="61" bestFit="1" customWidth="1"/>
    <col min="12" max="16384" width="9" style="61"/>
  </cols>
  <sheetData>
    <row r="1" spans="1:8" ht="18.75" x14ac:dyDescent="0.25">
      <c r="H1" s="278" t="s">
        <v>959</v>
      </c>
    </row>
    <row r="2" spans="1:8" ht="18.75" x14ac:dyDescent="0.25">
      <c r="H2" s="278" t="s">
        <v>0</v>
      </c>
    </row>
    <row r="3" spans="1:8" ht="18.75" x14ac:dyDescent="0.3">
      <c r="H3" s="302" t="s">
        <v>968</v>
      </c>
    </row>
    <row r="4" spans="1:8" ht="16.5" customHeight="1" x14ac:dyDescent="0.25">
      <c r="H4" s="278"/>
    </row>
    <row r="5" spans="1:8" ht="27" customHeight="1" x14ac:dyDescent="0.25">
      <c r="H5" s="278"/>
    </row>
    <row r="6" spans="1:8" x14ac:dyDescent="0.25">
      <c r="A6" s="606" t="s">
        <v>1053</v>
      </c>
      <c r="B6" s="606"/>
      <c r="C6" s="606"/>
      <c r="D6" s="606"/>
      <c r="E6" s="606"/>
      <c r="F6" s="606"/>
      <c r="G6" s="606"/>
      <c r="H6" s="606"/>
    </row>
    <row r="7" spans="1:8" ht="41.25" customHeight="1" x14ac:dyDescent="0.25">
      <c r="A7" s="607"/>
      <c r="B7" s="607"/>
      <c r="C7" s="607"/>
      <c r="D7" s="607"/>
      <c r="E7" s="607"/>
      <c r="F7" s="607"/>
      <c r="G7" s="607"/>
      <c r="H7" s="607"/>
    </row>
    <row r="8" spans="1:8" ht="3.75" customHeight="1" x14ac:dyDescent="0.25"/>
    <row r="9" spans="1:8" ht="18.75" x14ac:dyDescent="0.25">
      <c r="A9" s="608" t="s">
        <v>1018</v>
      </c>
      <c r="B9" s="608"/>
      <c r="C9" s="674"/>
      <c r="D9" s="674"/>
      <c r="E9" s="674"/>
      <c r="F9" s="674"/>
      <c r="G9" s="674"/>
      <c r="H9" s="674"/>
    </row>
    <row r="10" spans="1:8" x14ac:dyDescent="0.25">
      <c r="B10" s="63" t="s">
        <v>182</v>
      </c>
    </row>
    <row r="11" spans="1:8" ht="18.75" x14ac:dyDescent="0.25">
      <c r="B11" s="417" t="s">
        <v>1014</v>
      </c>
    </row>
    <row r="12" spans="1:8" ht="26.25" customHeight="1" x14ac:dyDescent="0.25">
      <c r="A12" s="609" t="s">
        <v>1040</v>
      </c>
      <c r="B12" s="609"/>
    </row>
    <row r="13" spans="1:8" ht="2.25" customHeight="1" x14ac:dyDescent="0.25">
      <c r="B13" s="64"/>
    </row>
    <row r="14" spans="1:8" ht="42.75" customHeight="1" x14ac:dyDescent="0.25">
      <c r="A14" s="610" t="s">
        <v>1041</v>
      </c>
      <c r="B14" s="610"/>
      <c r="C14" s="674"/>
      <c r="D14" s="674"/>
      <c r="E14" s="674"/>
      <c r="F14" s="674"/>
      <c r="G14" s="674"/>
      <c r="H14" s="674"/>
    </row>
    <row r="15" spans="1:8" ht="21" customHeight="1" x14ac:dyDescent="0.25">
      <c r="A15" s="611" t="s">
        <v>302</v>
      </c>
      <c r="B15" s="611"/>
    </row>
    <row r="16" spans="1:8" ht="3" customHeight="1" x14ac:dyDescent="0.25">
      <c r="A16" s="61"/>
      <c r="B16" s="61"/>
      <c r="C16" s="61"/>
      <c r="D16" s="301"/>
      <c r="E16" s="304"/>
      <c r="F16" s="301"/>
    </row>
    <row r="17" spans="1:11" ht="0.75" customHeight="1" x14ac:dyDescent="0.25">
      <c r="A17" s="61"/>
      <c r="B17" s="61"/>
      <c r="C17" s="61"/>
      <c r="D17" s="301"/>
      <c r="E17" s="304"/>
      <c r="F17" s="301"/>
    </row>
    <row r="18" spans="1:11" ht="37.5" customHeight="1" thickBot="1" x14ac:dyDescent="0.3">
      <c r="A18" s="604" t="s">
        <v>303</v>
      </c>
      <c r="B18" s="604"/>
      <c r="C18" s="604"/>
      <c r="D18" s="604"/>
      <c r="E18" s="604"/>
      <c r="F18" s="604"/>
      <c r="G18" s="604"/>
      <c r="H18" s="604"/>
    </row>
    <row r="19" spans="1:11" s="149" customFormat="1" ht="49.5" customHeight="1" x14ac:dyDescent="0.25">
      <c r="A19" s="665" t="s">
        <v>190</v>
      </c>
      <c r="B19" s="667" t="s">
        <v>191</v>
      </c>
      <c r="C19" s="669" t="s">
        <v>304</v>
      </c>
      <c r="D19" s="671">
        <v>2022</v>
      </c>
      <c r="E19" s="673"/>
      <c r="F19" s="671" t="s">
        <v>920</v>
      </c>
      <c r="G19" s="673"/>
      <c r="H19" s="663" t="s">
        <v>7</v>
      </c>
      <c r="I19" s="275"/>
    </row>
    <row r="20" spans="1:11" s="149" customFormat="1" ht="34.5" customHeight="1" x14ac:dyDescent="0.25">
      <c r="A20" s="666"/>
      <c r="B20" s="668"/>
      <c r="C20" s="670"/>
      <c r="D20" s="305" t="s">
        <v>886</v>
      </c>
      <c r="E20" s="306" t="s">
        <v>1083</v>
      </c>
      <c r="F20" s="307" t="s">
        <v>887</v>
      </c>
      <c r="G20" s="305" t="s">
        <v>885</v>
      </c>
      <c r="H20" s="664"/>
    </row>
    <row r="21" spans="1:11" s="66" customFormat="1" ht="16.5" thickBot="1" x14ac:dyDescent="0.3">
      <c r="A21" s="463">
        <v>1</v>
      </c>
      <c r="B21" s="464">
        <v>2</v>
      </c>
      <c r="C21" s="276">
        <v>3</v>
      </c>
      <c r="D21" s="308">
        <v>4</v>
      </c>
      <c r="E21" s="308">
        <v>5</v>
      </c>
      <c r="F21" s="309" t="s">
        <v>883</v>
      </c>
      <c r="G21" s="310">
        <v>7</v>
      </c>
      <c r="H21" s="311">
        <v>8</v>
      </c>
      <c r="I21" s="61"/>
    </row>
    <row r="22" spans="1:11" s="66" customFormat="1" ht="19.5" thickBot="1" x14ac:dyDescent="0.3">
      <c r="A22" s="650" t="s">
        <v>305</v>
      </c>
      <c r="B22" s="651"/>
      <c r="C22" s="651"/>
      <c r="D22" s="651"/>
      <c r="E22" s="651"/>
      <c r="F22" s="651"/>
      <c r="G22" s="651"/>
      <c r="H22" s="652"/>
      <c r="I22" s="61"/>
    </row>
    <row r="23" spans="1:11" s="66" customFormat="1" x14ac:dyDescent="0.25">
      <c r="A23" s="465" t="s">
        <v>192</v>
      </c>
      <c r="B23" s="466" t="s">
        <v>306</v>
      </c>
      <c r="C23" s="467" t="s">
        <v>999</v>
      </c>
      <c r="D23" s="312">
        <v>186907.40372993803</v>
      </c>
      <c r="E23" s="313">
        <f>E29+E31+E37+E32</f>
        <v>198283.52448517949</v>
      </c>
      <c r="F23" s="314">
        <f>E23-D23</f>
        <v>11376.120755241456</v>
      </c>
      <c r="G23" s="315">
        <f>F23/D23*100</f>
        <v>6.0865008706015624</v>
      </c>
      <c r="H23" s="316" t="s">
        <v>1014</v>
      </c>
      <c r="I23" s="272"/>
      <c r="J23" s="274"/>
      <c r="K23" s="274"/>
    </row>
    <row r="24" spans="1:11" s="66" customFormat="1" x14ac:dyDescent="0.25">
      <c r="A24" s="287" t="s">
        <v>193</v>
      </c>
      <c r="B24" s="468" t="s">
        <v>307</v>
      </c>
      <c r="C24" s="289" t="s">
        <v>999</v>
      </c>
      <c r="D24" s="281" t="s">
        <v>476</v>
      </c>
      <c r="E24" s="280" t="s">
        <v>1014</v>
      </c>
      <c r="F24" s="280" t="s">
        <v>1014</v>
      </c>
      <c r="G24" s="317" t="s">
        <v>1014</v>
      </c>
      <c r="H24" s="295" t="s">
        <v>1014</v>
      </c>
      <c r="I24" s="272"/>
      <c r="J24" s="274"/>
      <c r="K24" s="274"/>
    </row>
    <row r="25" spans="1:11" s="66" customFormat="1" ht="31.5" x14ac:dyDescent="0.25">
      <c r="A25" s="287" t="s">
        <v>195</v>
      </c>
      <c r="B25" s="288" t="s">
        <v>308</v>
      </c>
      <c r="C25" s="289" t="s">
        <v>999</v>
      </c>
      <c r="D25" s="281" t="s">
        <v>476</v>
      </c>
      <c r="E25" s="280" t="s">
        <v>1014</v>
      </c>
      <c r="F25" s="280" t="s">
        <v>1014</v>
      </c>
      <c r="G25" s="317" t="s">
        <v>1014</v>
      </c>
      <c r="H25" s="295" t="s">
        <v>1014</v>
      </c>
      <c r="I25" s="272"/>
      <c r="J25" s="274"/>
      <c r="K25" s="274"/>
    </row>
    <row r="26" spans="1:11" s="66" customFormat="1" ht="31.5" x14ac:dyDescent="0.25">
      <c r="A26" s="287" t="s">
        <v>208</v>
      </c>
      <c r="B26" s="288" t="s">
        <v>309</v>
      </c>
      <c r="C26" s="289" t="s">
        <v>999</v>
      </c>
      <c r="D26" s="281" t="s">
        <v>476</v>
      </c>
      <c r="E26" s="280" t="s">
        <v>1014</v>
      </c>
      <c r="F26" s="280" t="s">
        <v>1014</v>
      </c>
      <c r="G26" s="317" t="s">
        <v>1014</v>
      </c>
      <c r="H26" s="295" t="s">
        <v>1014</v>
      </c>
      <c r="I26" s="272"/>
      <c r="J26" s="274"/>
      <c r="K26" s="274"/>
    </row>
    <row r="27" spans="1:11" s="66" customFormat="1" ht="31.5" x14ac:dyDescent="0.25">
      <c r="A27" s="287" t="s">
        <v>209</v>
      </c>
      <c r="B27" s="288" t="s">
        <v>310</v>
      </c>
      <c r="C27" s="289" t="s">
        <v>999</v>
      </c>
      <c r="D27" s="281" t="s">
        <v>476</v>
      </c>
      <c r="E27" s="280" t="s">
        <v>1014</v>
      </c>
      <c r="F27" s="280" t="s">
        <v>1014</v>
      </c>
      <c r="G27" s="317" t="s">
        <v>1014</v>
      </c>
      <c r="H27" s="295" t="s">
        <v>1014</v>
      </c>
      <c r="I27" s="272"/>
      <c r="J27" s="274"/>
      <c r="K27" s="274"/>
    </row>
    <row r="28" spans="1:11" s="66" customFormat="1" x14ac:dyDescent="0.25">
      <c r="A28" s="287" t="s">
        <v>211</v>
      </c>
      <c r="B28" s="468" t="s">
        <v>311</v>
      </c>
      <c r="C28" s="289" t="s">
        <v>999</v>
      </c>
      <c r="D28" s="281" t="s">
        <v>476</v>
      </c>
      <c r="E28" s="280" t="s">
        <v>1014</v>
      </c>
      <c r="F28" s="280" t="s">
        <v>1014</v>
      </c>
      <c r="G28" s="317" t="s">
        <v>1014</v>
      </c>
      <c r="H28" s="295" t="s">
        <v>1014</v>
      </c>
      <c r="I28" s="272"/>
      <c r="J28" s="274"/>
      <c r="K28" s="274"/>
    </row>
    <row r="29" spans="1:11" s="66" customFormat="1" x14ac:dyDescent="0.25">
      <c r="A29" s="287" t="s">
        <v>234</v>
      </c>
      <c r="B29" s="468" t="s">
        <v>312</v>
      </c>
      <c r="C29" s="289" t="s">
        <v>999</v>
      </c>
      <c r="D29" s="281">
        <v>171173.70980866795</v>
      </c>
      <c r="E29" s="280">
        <f>м!E29+мо!E29</f>
        <v>179421.6389915795</v>
      </c>
      <c r="F29" s="280">
        <f>E29-D29</f>
        <v>8247.9291829115537</v>
      </c>
      <c r="G29" s="318">
        <f>F29/D29*100</f>
        <v>4.8184555865096357</v>
      </c>
      <c r="H29" s="295" t="s">
        <v>1014</v>
      </c>
      <c r="I29" s="272"/>
      <c r="J29" s="274"/>
      <c r="K29" s="274"/>
    </row>
    <row r="30" spans="1:11" s="66" customFormat="1" ht="15.75" customHeight="1" x14ac:dyDescent="0.25">
      <c r="A30" s="287" t="s">
        <v>235</v>
      </c>
      <c r="B30" s="468" t="s">
        <v>313</v>
      </c>
      <c r="C30" s="289" t="s">
        <v>999</v>
      </c>
      <c r="D30" s="281" t="s">
        <v>476</v>
      </c>
      <c r="E30" s="280" t="s">
        <v>1014</v>
      </c>
      <c r="F30" s="280" t="s">
        <v>1014</v>
      </c>
      <c r="G30" s="317" t="s">
        <v>1014</v>
      </c>
      <c r="H30" s="295" t="s">
        <v>1014</v>
      </c>
      <c r="I30" s="272"/>
      <c r="J30" s="274"/>
      <c r="K30" s="274"/>
    </row>
    <row r="31" spans="1:11" s="66" customFormat="1" ht="21" customHeight="1" x14ac:dyDescent="0.25">
      <c r="A31" s="287" t="s">
        <v>314</v>
      </c>
      <c r="B31" s="468" t="s">
        <v>315</v>
      </c>
      <c r="C31" s="289" t="s">
        <v>999</v>
      </c>
      <c r="D31" s="281">
        <v>9873.3936531700019</v>
      </c>
      <c r="E31" s="280">
        <f>м!E31+мо!E31</f>
        <v>13032.44563968</v>
      </c>
      <c r="F31" s="280">
        <f>E31-D31</f>
        <v>3159.0519865099977</v>
      </c>
      <c r="G31" s="318">
        <f>F31/D31*100</f>
        <v>31.995604525458543</v>
      </c>
      <c r="H31" s="295" t="s">
        <v>1014</v>
      </c>
      <c r="I31" s="272"/>
      <c r="J31" s="274"/>
      <c r="K31" s="274"/>
    </row>
    <row r="32" spans="1:11" s="66" customFormat="1" x14ac:dyDescent="0.25">
      <c r="A32" s="287" t="s">
        <v>316</v>
      </c>
      <c r="B32" s="468" t="s">
        <v>317</v>
      </c>
      <c r="C32" s="289" t="s">
        <v>999</v>
      </c>
      <c r="D32" s="281">
        <v>0</v>
      </c>
      <c r="E32" s="280">
        <f>м!E32+мо!E32</f>
        <v>0</v>
      </c>
      <c r="F32" s="280">
        <f>E32-D32</f>
        <v>0</v>
      </c>
      <c r="G32" s="317">
        <v>0</v>
      </c>
      <c r="H32" s="295" t="s">
        <v>1014</v>
      </c>
      <c r="I32" s="272"/>
      <c r="J32" s="274"/>
      <c r="K32" s="274"/>
    </row>
    <row r="33" spans="1:11" s="66" customFormat="1" x14ac:dyDescent="0.25">
      <c r="A33" s="287" t="s">
        <v>318</v>
      </c>
      <c r="B33" s="468" t="s">
        <v>319</v>
      </c>
      <c r="C33" s="289" t="s">
        <v>999</v>
      </c>
      <c r="D33" s="281" t="s">
        <v>476</v>
      </c>
      <c r="E33" s="280" t="s">
        <v>1014</v>
      </c>
      <c r="F33" s="280" t="s">
        <v>1014</v>
      </c>
      <c r="G33" s="317" t="s">
        <v>1014</v>
      </c>
      <c r="H33" s="295" t="s">
        <v>1014</v>
      </c>
      <c r="I33" s="272"/>
      <c r="J33" s="274"/>
      <c r="K33" s="274"/>
    </row>
    <row r="34" spans="1:11" s="66" customFormat="1" ht="31.5" x14ac:dyDescent="0.25">
      <c r="A34" s="287" t="s">
        <v>320</v>
      </c>
      <c r="B34" s="288" t="s">
        <v>321</v>
      </c>
      <c r="C34" s="289" t="s">
        <v>999</v>
      </c>
      <c r="D34" s="281" t="s">
        <v>476</v>
      </c>
      <c r="E34" s="280" t="s">
        <v>1014</v>
      </c>
      <c r="F34" s="280" t="s">
        <v>1014</v>
      </c>
      <c r="G34" s="317" t="s">
        <v>1014</v>
      </c>
      <c r="H34" s="295" t="s">
        <v>1014</v>
      </c>
      <c r="I34" s="272"/>
      <c r="J34" s="274"/>
      <c r="K34" s="274"/>
    </row>
    <row r="35" spans="1:11" s="66" customFormat="1" x14ac:dyDescent="0.25">
      <c r="A35" s="287" t="s">
        <v>322</v>
      </c>
      <c r="B35" s="293" t="s">
        <v>206</v>
      </c>
      <c r="C35" s="289" t="s">
        <v>999</v>
      </c>
      <c r="D35" s="281" t="s">
        <v>476</v>
      </c>
      <c r="E35" s="280" t="s">
        <v>1014</v>
      </c>
      <c r="F35" s="280" t="s">
        <v>1014</v>
      </c>
      <c r="G35" s="317" t="s">
        <v>1014</v>
      </c>
      <c r="H35" s="295" t="s">
        <v>1014</v>
      </c>
      <c r="I35" s="272"/>
      <c r="J35" s="274"/>
      <c r="K35" s="274"/>
    </row>
    <row r="36" spans="1:11" s="66" customFormat="1" x14ac:dyDescent="0.25">
      <c r="A36" s="287" t="s">
        <v>323</v>
      </c>
      <c r="B36" s="293" t="s">
        <v>207</v>
      </c>
      <c r="C36" s="289" t="s">
        <v>999</v>
      </c>
      <c r="D36" s="281" t="s">
        <v>476</v>
      </c>
      <c r="E36" s="280" t="s">
        <v>1014</v>
      </c>
      <c r="F36" s="280" t="s">
        <v>1014</v>
      </c>
      <c r="G36" s="317" t="s">
        <v>1014</v>
      </c>
      <c r="H36" s="295" t="s">
        <v>1014</v>
      </c>
      <c r="I36" s="272"/>
      <c r="J36" s="274"/>
      <c r="K36" s="274"/>
    </row>
    <row r="37" spans="1:11" s="66" customFormat="1" x14ac:dyDescent="0.25">
      <c r="A37" s="287" t="s">
        <v>324</v>
      </c>
      <c r="B37" s="469" t="s">
        <v>325</v>
      </c>
      <c r="C37" s="289" t="s">
        <v>999</v>
      </c>
      <c r="D37" s="281">
        <v>5860.3002681000607</v>
      </c>
      <c r="E37" s="280">
        <f>м!E37+мо!E37</f>
        <v>5829.4398539200001</v>
      </c>
      <c r="F37" s="280">
        <f>E37-D37</f>
        <v>-30.860414180060616</v>
      </c>
      <c r="G37" s="318">
        <f>F37/D37*100</f>
        <v>-0.52660124512810536</v>
      </c>
      <c r="H37" s="295" t="s">
        <v>1014</v>
      </c>
      <c r="I37" s="272"/>
      <c r="J37" s="274"/>
      <c r="K37" s="274"/>
    </row>
    <row r="38" spans="1:11" s="66" customFormat="1" ht="31.5" x14ac:dyDescent="0.25">
      <c r="A38" s="287" t="s">
        <v>239</v>
      </c>
      <c r="B38" s="470" t="s">
        <v>326</v>
      </c>
      <c r="C38" s="289" t="s">
        <v>999</v>
      </c>
      <c r="D38" s="280">
        <v>169692.21684519073</v>
      </c>
      <c r="E38" s="280">
        <f>м!E38+мо!E38</f>
        <v>173699.11660591001</v>
      </c>
      <c r="F38" s="280">
        <f>E38-D38</f>
        <v>4006.8997607192723</v>
      </c>
      <c r="G38" s="317">
        <f>F38/D38*100</f>
        <v>2.3612749218632372</v>
      </c>
      <c r="H38" s="295" t="s">
        <v>1014</v>
      </c>
      <c r="I38" s="272"/>
      <c r="J38" s="274"/>
      <c r="K38" s="274"/>
    </row>
    <row r="39" spans="1:11" s="66" customFormat="1" x14ac:dyDescent="0.25">
      <c r="A39" s="287" t="s">
        <v>241</v>
      </c>
      <c r="B39" s="468" t="s">
        <v>307</v>
      </c>
      <c r="C39" s="289" t="s">
        <v>999</v>
      </c>
      <c r="D39" s="319" t="s">
        <v>476</v>
      </c>
      <c r="E39" s="280" t="s">
        <v>1014</v>
      </c>
      <c r="F39" s="280" t="s">
        <v>1014</v>
      </c>
      <c r="G39" s="317" t="s">
        <v>1014</v>
      </c>
      <c r="H39" s="295" t="s">
        <v>1014</v>
      </c>
      <c r="I39" s="272"/>
      <c r="J39" s="274"/>
      <c r="K39" s="274"/>
    </row>
    <row r="40" spans="1:11" s="66" customFormat="1" ht="31.5" x14ac:dyDescent="0.25">
      <c r="A40" s="287" t="s">
        <v>327</v>
      </c>
      <c r="B40" s="290" t="s">
        <v>308</v>
      </c>
      <c r="C40" s="289" t="s">
        <v>999</v>
      </c>
      <c r="D40" s="319" t="s">
        <v>476</v>
      </c>
      <c r="E40" s="280" t="s">
        <v>1014</v>
      </c>
      <c r="F40" s="280" t="s">
        <v>1014</v>
      </c>
      <c r="G40" s="317" t="s">
        <v>1014</v>
      </c>
      <c r="H40" s="295" t="s">
        <v>1014</v>
      </c>
      <c r="I40" s="272"/>
      <c r="J40" s="274"/>
      <c r="K40" s="274"/>
    </row>
    <row r="41" spans="1:11" s="66" customFormat="1" ht="31.5" x14ac:dyDescent="0.25">
      <c r="A41" s="287" t="s">
        <v>328</v>
      </c>
      <c r="B41" s="290" t="s">
        <v>309</v>
      </c>
      <c r="C41" s="289" t="s">
        <v>999</v>
      </c>
      <c r="D41" s="319" t="s">
        <v>476</v>
      </c>
      <c r="E41" s="280" t="s">
        <v>1014</v>
      </c>
      <c r="F41" s="280" t="s">
        <v>1014</v>
      </c>
      <c r="G41" s="317" t="s">
        <v>1014</v>
      </c>
      <c r="H41" s="295" t="s">
        <v>1014</v>
      </c>
      <c r="I41" s="272"/>
      <c r="J41" s="274"/>
      <c r="K41" s="274"/>
    </row>
    <row r="42" spans="1:11" s="66" customFormat="1" ht="31.5" x14ac:dyDescent="0.25">
      <c r="A42" s="287" t="s">
        <v>329</v>
      </c>
      <c r="B42" s="290" t="s">
        <v>310</v>
      </c>
      <c r="C42" s="289" t="s">
        <v>999</v>
      </c>
      <c r="D42" s="319" t="s">
        <v>476</v>
      </c>
      <c r="E42" s="280" t="s">
        <v>1014</v>
      </c>
      <c r="F42" s="280" t="s">
        <v>1014</v>
      </c>
      <c r="G42" s="317" t="s">
        <v>1014</v>
      </c>
      <c r="H42" s="295" t="s">
        <v>1014</v>
      </c>
      <c r="I42" s="272"/>
      <c r="J42" s="274"/>
      <c r="K42" s="274"/>
    </row>
    <row r="43" spans="1:11" s="66" customFormat="1" x14ac:dyDescent="0.25">
      <c r="A43" s="287" t="s">
        <v>243</v>
      </c>
      <c r="B43" s="468" t="s">
        <v>311</v>
      </c>
      <c r="C43" s="289" t="s">
        <v>999</v>
      </c>
      <c r="D43" s="319" t="s">
        <v>476</v>
      </c>
      <c r="E43" s="280" t="s">
        <v>1014</v>
      </c>
      <c r="F43" s="280" t="s">
        <v>1014</v>
      </c>
      <c r="G43" s="317" t="s">
        <v>1014</v>
      </c>
      <c r="H43" s="295" t="s">
        <v>1014</v>
      </c>
      <c r="I43" s="272"/>
      <c r="J43" s="274"/>
      <c r="K43" s="274"/>
    </row>
    <row r="44" spans="1:11" s="66" customFormat="1" x14ac:dyDescent="0.25">
      <c r="A44" s="287" t="s">
        <v>245</v>
      </c>
      <c r="B44" s="468" t="s">
        <v>312</v>
      </c>
      <c r="C44" s="289" t="s">
        <v>999</v>
      </c>
      <c r="D44" s="319">
        <v>164342.61977224785</v>
      </c>
      <c r="E44" s="280">
        <f>м!E44+мо!E44</f>
        <v>167816.87369499047</v>
      </c>
      <c r="F44" s="280">
        <f>E44-D44</f>
        <v>3474.2539227426169</v>
      </c>
      <c r="G44" s="317">
        <f>F44/D44*100</f>
        <v>2.1140309966808171</v>
      </c>
      <c r="H44" s="295" t="s">
        <v>1014</v>
      </c>
      <c r="I44" s="272"/>
      <c r="J44" s="274"/>
      <c r="K44" s="274"/>
    </row>
    <row r="45" spans="1:11" s="66" customFormat="1" x14ac:dyDescent="0.25">
      <c r="A45" s="287" t="s">
        <v>246</v>
      </c>
      <c r="B45" s="468" t="s">
        <v>313</v>
      </c>
      <c r="C45" s="289" t="s">
        <v>999</v>
      </c>
      <c r="D45" s="319" t="s">
        <v>476</v>
      </c>
      <c r="E45" s="280" t="s">
        <v>1014</v>
      </c>
      <c r="F45" s="280" t="s">
        <v>1014</v>
      </c>
      <c r="G45" s="317" t="s">
        <v>1014</v>
      </c>
      <c r="H45" s="295" t="s">
        <v>1014</v>
      </c>
      <c r="I45" s="272"/>
      <c r="J45" s="274"/>
      <c r="K45" s="274"/>
    </row>
    <row r="46" spans="1:11" s="66" customFormat="1" x14ac:dyDescent="0.25">
      <c r="A46" s="287" t="s">
        <v>248</v>
      </c>
      <c r="B46" s="468" t="s">
        <v>315</v>
      </c>
      <c r="C46" s="289" t="s">
        <v>999</v>
      </c>
      <c r="D46" s="319">
        <v>1177.1863668913479</v>
      </c>
      <c r="E46" s="280">
        <f>м!E46+мо!E46</f>
        <v>1348.3851798600001</v>
      </c>
      <c r="F46" s="280">
        <f>E46-D46</f>
        <v>171.19881296865219</v>
      </c>
      <c r="G46" s="317">
        <f>F46/D46*100</f>
        <v>14.543050937698595</v>
      </c>
      <c r="H46" s="295" t="s">
        <v>1014</v>
      </c>
      <c r="I46" s="272"/>
      <c r="J46" s="274"/>
      <c r="K46" s="274"/>
    </row>
    <row r="47" spans="1:11" s="66" customFormat="1" x14ac:dyDescent="0.25">
      <c r="A47" s="287" t="s">
        <v>258</v>
      </c>
      <c r="B47" s="468" t="s">
        <v>317</v>
      </c>
      <c r="C47" s="289" t="s">
        <v>999</v>
      </c>
      <c r="D47" s="319">
        <v>0</v>
      </c>
      <c r="E47" s="281">
        <f>м!E47+мо!E47</f>
        <v>0</v>
      </c>
      <c r="F47" s="280">
        <f>E47-D47</f>
        <v>0</v>
      </c>
      <c r="G47" s="321">
        <v>0</v>
      </c>
      <c r="H47" s="295" t="s">
        <v>1014</v>
      </c>
      <c r="I47" s="272"/>
      <c r="J47" s="274"/>
      <c r="K47" s="274"/>
    </row>
    <row r="48" spans="1:11" s="66" customFormat="1" ht="15.75" customHeight="1" x14ac:dyDescent="0.25">
      <c r="A48" s="287" t="s">
        <v>260</v>
      </c>
      <c r="B48" s="468" t="s">
        <v>319</v>
      </c>
      <c r="C48" s="289" t="s">
        <v>999</v>
      </c>
      <c r="D48" s="319" t="s">
        <v>476</v>
      </c>
      <c r="E48" s="280" t="s">
        <v>1014</v>
      </c>
      <c r="F48" s="280" t="s">
        <v>1014</v>
      </c>
      <c r="G48" s="317" t="s">
        <v>1014</v>
      </c>
      <c r="H48" s="295" t="s">
        <v>1014</v>
      </c>
      <c r="I48" s="272"/>
      <c r="J48" s="274"/>
      <c r="K48" s="274"/>
    </row>
    <row r="49" spans="1:11" s="66" customFormat="1" ht="31.5" x14ac:dyDescent="0.25">
      <c r="A49" s="287" t="s">
        <v>330</v>
      </c>
      <c r="B49" s="288" t="s">
        <v>321</v>
      </c>
      <c r="C49" s="289" t="s">
        <v>999</v>
      </c>
      <c r="D49" s="319" t="s">
        <v>476</v>
      </c>
      <c r="E49" s="280" t="s">
        <v>1014</v>
      </c>
      <c r="F49" s="280" t="s">
        <v>1014</v>
      </c>
      <c r="G49" s="317" t="s">
        <v>1014</v>
      </c>
      <c r="H49" s="295" t="s">
        <v>1014</v>
      </c>
      <c r="I49" s="272"/>
      <c r="J49" s="274"/>
      <c r="K49" s="274"/>
    </row>
    <row r="50" spans="1:11" s="66" customFormat="1" x14ac:dyDescent="0.25">
      <c r="A50" s="287" t="s">
        <v>331</v>
      </c>
      <c r="B50" s="290" t="s">
        <v>206</v>
      </c>
      <c r="C50" s="289" t="s">
        <v>999</v>
      </c>
      <c r="D50" s="319" t="s">
        <v>476</v>
      </c>
      <c r="E50" s="280" t="s">
        <v>1014</v>
      </c>
      <c r="F50" s="280" t="s">
        <v>1014</v>
      </c>
      <c r="G50" s="317" t="s">
        <v>1014</v>
      </c>
      <c r="H50" s="295" t="s">
        <v>1014</v>
      </c>
      <c r="I50" s="272"/>
      <c r="J50" s="274"/>
      <c r="K50" s="274"/>
    </row>
    <row r="51" spans="1:11" s="66" customFormat="1" x14ac:dyDescent="0.25">
      <c r="A51" s="287" t="s">
        <v>332</v>
      </c>
      <c r="B51" s="290" t="s">
        <v>207</v>
      </c>
      <c r="C51" s="289" t="s">
        <v>999</v>
      </c>
      <c r="D51" s="319" t="s">
        <v>476</v>
      </c>
      <c r="E51" s="280" t="s">
        <v>1014</v>
      </c>
      <c r="F51" s="280" t="s">
        <v>1014</v>
      </c>
      <c r="G51" s="317" t="s">
        <v>1014</v>
      </c>
      <c r="H51" s="295" t="s">
        <v>1014</v>
      </c>
      <c r="I51" s="272"/>
      <c r="J51" s="274"/>
      <c r="K51" s="274"/>
    </row>
    <row r="52" spans="1:11" s="66" customFormat="1" x14ac:dyDescent="0.25">
      <c r="A52" s="287" t="s">
        <v>333</v>
      </c>
      <c r="B52" s="468" t="s">
        <v>325</v>
      </c>
      <c r="C52" s="289" t="s">
        <v>999</v>
      </c>
      <c r="D52" s="319">
        <v>4172.4107060515425</v>
      </c>
      <c r="E52" s="280">
        <f>м!E52+мо!E52</f>
        <v>4533.8577310595301</v>
      </c>
      <c r="F52" s="280">
        <f t="shared" ref="F52:F57" si="0">E52-D52</f>
        <v>361.44702500798758</v>
      </c>
      <c r="G52" s="317">
        <f t="shared" ref="G52:G57" si="1">F52/D52*100</f>
        <v>8.6627863475605462</v>
      </c>
      <c r="H52" s="295" t="s">
        <v>1014</v>
      </c>
      <c r="I52" s="272"/>
      <c r="J52" s="274"/>
      <c r="K52" s="274"/>
    </row>
    <row r="53" spans="1:11" s="66" customFormat="1" x14ac:dyDescent="0.25">
      <c r="A53" s="287" t="s">
        <v>334</v>
      </c>
      <c r="B53" s="292" t="s">
        <v>335</v>
      </c>
      <c r="C53" s="289" t="s">
        <v>999</v>
      </c>
      <c r="D53" s="319">
        <v>27286.444073698367</v>
      </c>
      <c r="E53" s="280">
        <f>м!E53+мо!E53</f>
        <v>26492.81446161</v>
      </c>
      <c r="F53" s="280">
        <f t="shared" si="0"/>
        <v>-793.62961208836714</v>
      </c>
      <c r="G53" s="317">
        <f t="shared" si="1"/>
        <v>-2.908512409842928</v>
      </c>
      <c r="H53" s="295" t="s">
        <v>1043</v>
      </c>
      <c r="I53" s="272"/>
      <c r="J53" s="274"/>
      <c r="K53" s="274"/>
    </row>
    <row r="54" spans="1:11" s="66" customFormat="1" ht="31.5" x14ac:dyDescent="0.25">
      <c r="A54" s="287" t="s">
        <v>327</v>
      </c>
      <c r="B54" s="290" t="s">
        <v>336</v>
      </c>
      <c r="C54" s="289" t="s">
        <v>999</v>
      </c>
      <c r="D54" s="319">
        <v>351.77260915999921</v>
      </c>
      <c r="E54" s="280">
        <f>м!E54+мо!E54</f>
        <v>496.40315180999994</v>
      </c>
      <c r="F54" s="280">
        <f t="shared" si="0"/>
        <v>144.63054265000073</v>
      </c>
      <c r="G54" s="317">
        <f t="shared" si="1"/>
        <v>41.114782357661454</v>
      </c>
      <c r="H54" s="295" t="s">
        <v>1056</v>
      </c>
      <c r="I54" s="272"/>
      <c r="J54" s="274"/>
      <c r="K54" s="274"/>
    </row>
    <row r="55" spans="1:11" s="66" customFormat="1" x14ac:dyDescent="0.25">
      <c r="A55" s="287" t="s">
        <v>328</v>
      </c>
      <c r="B55" s="293" t="s">
        <v>337</v>
      </c>
      <c r="C55" s="289" t="s">
        <v>999</v>
      </c>
      <c r="D55" s="319">
        <v>23115.054720645603</v>
      </c>
      <c r="E55" s="280">
        <f>м!E55+мо!E55</f>
        <v>22816.60674273</v>
      </c>
      <c r="F55" s="280">
        <f t="shared" si="0"/>
        <v>-298.44797791560268</v>
      </c>
      <c r="G55" s="317">
        <f t="shared" si="1"/>
        <v>-1.291141126518895</v>
      </c>
      <c r="H55" s="295" t="s">
        <v>1014</v>
      </c>
      <c r="I55" s="272"/>
      <c r="J55" s="274"/>
      <c r="K55" s="274"/>
    </row>
    <row r="56" spans="1:11" s="66" customFormat="1" x14ac:dyDescent="0.25">
      <c r="A56" s="287" t="s">
        <v>338</v>
      </c>
      <c r="B56" s="291" t="s">
        <v>339</v>
      </c>
      <c r="C56" s="289" t="s">
        <v>999</v>
      </c>
      <c r="D56" s="319">
        <v>23115.054720645603</v>
      </c>
      <c r="E56" s="280">
        <f>м!E56+мо!E56</f>
        <v>22816.60674273</v>
      </c>
      <c r="F56" s="280">
        <f t="shared" si="0"/>
        <v>-298.44797791560268</v>
      </c>
      <c r="G56" s="317">
        <f t="shared" si="1"/>
        <v>-1.291141126518895</v>
      </c>
      <c r="H56" s="295" t="s">
        <v>1014</v>
      </c>
      <c r="I56" s="272"/>
      <c r="J56" s="274"/>
      <c r="K56" s="274"/>
    </row>
    <row r="57" spans="1:11" s="66" customFormat="1" ht="31.5" customHeight="1" x14ac:dyDescent="0.25">
      <c r="A57" s="287" t="s">
        <v>340</v>
      </c>
      <c r="B57" s="415" t="s">
        <v>341</v>
      </c>
      <c r="C57" s="289" t="s">
        <v>999</v>
      </c>
      <c r="D57" s="280">
        <v>23115.054720645603</v>
      </c>
      <c r="E57" s="280">
        <f>м!E57+мо!E57</f>
        <v>22816.60674273</v>
      </c>
      <c r="F57" s="280">
        <f t="shared" si="0"/>
        <v>-298.44797791560268</v>
      </c>
      <c r="G57" s="317">
        <f t="shared" si="1"/>
        <v>-1.291141126518895</v>
      </c>
      <c r="H57" s="295" t="s">
        <v>1014</v>
      </c>
      <c r="I57" s="272"/>
      <c r="J57" s="274"/>
      <c r="K57" s="274"/>
    </row>
    <row r="58" spans="1:11" s="66" customFormat="1" x14ac:dyDescent="0.25">
      <c r="A58" s="287" t="s">
        <v>342</v>
      </c>
      <c r="B58" s="415" t="s">
        <v>343</v>
      </c>
      <c r="C58" s="289" t="s">
        <v>999</v>
      </c>
      <c r="D58" s="280">
        <v>0</v>
      </c>
      <c r="E58" s="280">
        <f>м!E58+мо!E58</f>
        <v>0</v>
      </c>
      <c r="F58" s="280">
        <f t="shared" ref="F58:F66" si="2">E58</f>
        <v>0</v>
      </c>
      <c r="G58" s="317">
        <v>0</v>
      </c>
      <c r="H58" s="295" t="s">
        <v>1014</v>
      </c>
      <c r="I58" s="272"/>
      <c r="J58" s="274"/>
      <c r="K58" s="274"/>
    </row>
    <row r="59" spans="1:11" s="66" customFormat="1" ht="15.75" customHeight="1" x14ac:dyDescent="0.25">
      <c r="A59" s="287" t="s">
        <v>344</v>
      </c>
      <c r="B59" s="291" t="s">
        <v>345</v>
      </c>
      <c r="C59" s="289" t="s">
        <v>999</v>
      </c>
      <c r="D59" s="280" t="s">
        <v>476</v>
      </c>
      <c r="E59" s="280" t="s">
        <v>1014</v>
      </c>
      <c r="F59" s="280" t="str">
        <f t="shared" si="2"/>
        <v xml:space="preserve"> -</v>
      </c>
      <c r="G59" s="317" t="s">
        <v>1014</v>
      </c>
      <c r="H59" s="295" t="s">
        <v>1014</v>
      </c>
      <c r="I59" s="272"/>
      <c r="J59" s="274"/>
      <c r="K59" s="274"/>
    </row>
    <row r="60" spans="1:11" s="66" customFormat="1" ht="31.5" x14ac:dyDescent="0.25">
      <c r="A60" s="287" t="s">
        <v>329</v>
      </c>
      <c r="B60" s="293" t="s">
        <v>346</v>
      </c>
      <c r="C60" s="289" t="s">
        <v>999</v>
      </c>
      <c r="D60" s="319">
        <v>2611.0705106178584</v>
      </c>
      <c r="E60" s="280">
        <f>м!E60+мо!E60</f>
        <v>2346.86397184</v>
      </c>
      <c r="F60" s="280">
        <f>E60-D60</f>
        <v>-264.20653877785844</v>
      </c>
      <c r="G60" s="317">
        <f>F60/D60*100</f>
        <v>-10.118705630639562</v>
      </c>
      <c r="H60" s="295" t="s">
        <v>1057</v>
      </c>
      <c r="I60" s="272"/>
      <c r="J60" s="274"/>
      <c r="K60" s="274"/>
    </row>
    <row r="61" spans="1:11" s="66" customFormat="1" ht="31.5" x14ac:dyDescent="0.25">
      <c r="A61" s="287" t="s">
        <v>347</v>
      </c>
      <c r="B61" s="293" t="s">
        <v>348</v>
      </c>
      <c r="C61" s="289" t="s">
        <v>999</v>
      </c>
      <c r="D61" s="319">
        <v>1208.5462332749055</v>
      </c>
      <c r="E61" s="280">
        <f>м!E61+мо!E61</f>
        <v>832.94059523000317</v>
      </c>
      <c r="F61" s="280">
        <f>E61-D61</f>
        <v>-375.60563804490232</v>
      </c>
      <c r="G61" s="317">
        <f>F61/D61*100</f>
        <v>-31.079128601236068</v>
      </c>
      <c r="H61" s="295" t="s">
        <v>1057</v>
      </c>
      <c r="I61" s="272"/>
      <c r="J61" s="274"/>
      <c r="K61" s="274"/>
    </row>
    <row r="62" spans="1:11" s="66" customFormat="1" x14ac:dyDescent="0.25">
      <c r="A62" s="287" t="s">
        <v>349</v>
      </c>
      <c r="B62" s="292" t="s">
        <v>350</v>
      </c>
      <c r="C62" s="289" t="s">
        <v>999</v>
      </c>
      <c r="D62" s="319">
        <v>85564.088228924724</v>
      </c>
      <c r="E62" s="280">
        <f>м!E62+мо!E62</f>
        <v>87210.962577479993</v>
      </c>
      <c r="F62" s="280">
        <f>E62-D62</f>
        <v>1646.8743485552695</v>
      </c>
      <c r="G62" s="317">
        <f>F62/D62*100</f>
        <v>1.9247261119046759</v>
      </c>
      <c r="H62" s="295" t="s">
        <v>1042</v>
      </c>
      <c r="I62" s="272"/>
      <c r="J62" s="274"/>
      <c r="K62" s="274"/>
    </row>
    <row r="63" spans="1:11" s="66" customFormat="1" ht="31.5" customHeight="1" x14ac:dyDescent="0.25">
      <c r="A63" s="287" t="s">
        <v>351</v>
      </c>
      <c r="B63" s="290" t="s">
        <v>352</v>
      </c>
      <c r="C63" s="289" t="s">
        <v>999</v>
      </c>
      <c r="D63" s="280">
        <v>22039.611554629999</v>
      </c>
      <c r="E63" s="280">
        <f>м!E63+мо!E63</f>
        <v>22072.869538160005</v>
      </c>
      <c r="F63" s="280">
        <f>E63-D63</f>
        <v>33.257983530005731</v>
      </c>
      <c r="G63" s="317">
        <f>F63/D63*100</f>
        <v>0.15090095144176449</v>
      </c>
      <c r="H63" s="295" t="s">
        <v>1014</v>
      </c>
      <c r="I63" s="272"/>
      <c r="J63" s="274"/>
      <c r="K63" s="274"/>
    </row>
    <row r="64" spans="1:11" s="66" customFormat="1" ht="32.25" customHeight="1" x14ac:dyDescent="0.25">
      <c r="A64" s="287" t="s">
        <v>353</v>
      </c>
      <c r="B64" s="290" t="s">
        <v>354</v>
      </c>
      <c r="C64" s="289" t="s">
        <v>999</v>
      </c>
      <c r="D64" s="280">
        <v>55507.51500609114</v>
      </c>
      <c r="E64" s="280">
        <f>м!E64+мо!E64</f>
        <v>56050.749998679996</v>
      </c>
      <c r="F64" s="280">
        <f>E64-D64</f>
        <v>543.23499258885568</v>
      </c>
      <c r="G64" s="317">
        <f>F64/D64*100</f>
        <v>0.97866927123155045</v>
      </c>
      <c r="H64" s="295" t="s">
        <v>1014</v>
      </c>
      <c r="I64" s="272"/>
      <c r="J64" s="274"/>
      <c r="K64" s="274"/>
    </row>
    <row r="65" spans="1:11" s="66" customFormat="1" x14ac:dyDescent="0.25">
      <c r="A65" s="287" t="s">
        <v>355</v>
      </c>
      <c r="B65" s="293" t="s">
        <v>356</v>
      </c>
      <c r="C65" s="289" t="s">
        <v>999</v>
      </c>
      <c r="D65" s="280" t="s">
        <v>476</v>
      </c>
      <c r="E65" s="280" t="s">
        <v>1014</v>
      </c>
      <c r="F65" s="280" t="str">
        <f t="shared" si="2"/>
        <v xml:space="preserve"> -</v>
      </c>
      <c r="G65" s="317" t="s">
        <v>1014</v>
      </c>
      <c r="H65" s="295" t="s">
        <v>1014</v>
      </c>
      <c r="I65" s="272"/>
      <c r="J65" s="274"/>
      <c r="K65" s="274"/>
    </row>
    <row r="66" spans="1:11" s="66" customFormat="1" x14ac:dyDescent="0.25">
      <c r="A66" s="287" t="s">
        <v>357</v>
      </c>
      <c r="B66" s="293" t="s">
        <v>358</v>
      </c>
      <c r="C66" s="289" t="s">
        <v>999</v>
      </c>
      <c r="D66" s="280" t="s">
        <v>476</v>
      </c>
      <c r="E66" s="280" t="s">
        <v>1014</v>
      </c>
      <c r="F66" s="280" t="str">
        <f t="shared" si="2"/>
        <v xml:space="preserve"> -</v>
      </c>
      <c r="G66" s="317" t="s">
        <v>1014</v>
      </c>
      <c r="H66" s="295" t="s">
        <v>1014</v>
      </c>
      <c r="I66" s="272"/>
      <c r="J66" s="274"/>
      <c r="K66" s="274"/>
    </row>
    <row r="67" spans="1:11" s="66" customFormat="1" ht="31.5" customHeight="1" x14ac:dyDescent="0.25">
      <c r="A67" s="287" t="s">
        <v>359</v>
      </c>
      <c r="B67" s="293" t="s">
        <v>360</v>
      </c>
      <c r="C67" s="289" t="s">
        <v>999</v>
      </c>
      <c r="D67" s="319">
        <v>8016.9616682035885</v>
      </c>
      <c r="E67" s="280">
        <f>м!E67+мо!E67</f>
        <v>9087.343040639993</v>
      </c>
      <c r="F67" s="280">
        <f t="shared" ref="F67:F76" si="3">E67-D67</f>
        <v>1070.3813724364045</v>
      </c>
      <c r="G67" s="317">
        <f t="shared" ref="G67:G76" si="4">F67/D67*100</f>
        <v>13.351459277667367</v>
      </c>
      <c r="H67" s="295" t="s">
        <v>1058</v>
      </c>
      <c r="I67" s="272"/>
      <c r="J67" s="274"/>
      <c r="K67" s="274"/>
    </row>
    <row r="68" spans="1:11" s="66" customFormat="1" x14ac:dyDescent="0.25">
      <c r="A68" s="287" t="s">
        <v>361</v>
      </c>
      <c r="B68" s="292" t="s">
        <v>362</v>
      </c>
      <c r="C68" s="289" t="s">
        <v>999</v>
      </c>
      <c r="D68" s="319">
        <v>22412.682225994475</v>
      </c>
      <c r="E68" s="280">
        <f>м!E68+мо!E68</f>
        <v>22863.024103060001</v>
      </c>
      <c r="F68" s="280">
        <f t="shared" si="3"/>
        <v>450.34187706552621</v>
      </c>
      <c r="G68" s="317">
        <f t="shared" si="4"/>
        <v>2.0093171915997394</v>
      </c>
      <c r="H68" s="295" t="s">
        <v>1014</v>
      </c>
      <c r="I68" s="272"/>
      <c r="J68" s="274"/>
      <c r="K68" s="274"/>
    </row>
    <row r="69" spans="1:11" s="66" customFormat="1" ht="65.25" customHeight="1" x14ac:dyDescent="0.25">
      <c r="A69" s="287" t="s">
        <v>363</v>
      </c>
      <c r="B69" s="292" t="s">
        <v>364</v>
      </c>
      <c r="C69" s="289" t="s">
        <v>999</v>
      </c>
      <c r="D69" s="319">
        <v>24906.865896052437</v>
      </c>
      <c r="E69" s="280">
        <f>м!E69+мо!E69</f>
        <v>29121.469853769999</v>
      </c>
      <c r="F69" s="280">
        <f t="shared" si="3"/>
        <v>4214.6039577175616</v>
      </c>
      <c r="G69" s="317">
        <f t="shared" si="4"/>
        <v>16.921454410631192</v>
      </c>
      <c r="H69" s="295" t="s">
        <v>1055</v>
      </c>
      <c r="I69" s="272"/>
      <c r="J69" s="274"/>
      <c r="K69" s="274"/>
    </row>
    <row r="70" spans="1:11" s="66" customFormat="1" x14ac:dyDescent="0.25">
      <c r="A70" s="287" t="s">
        <v>365</v>
      </c>
      <c r="B70" s="292" t="s">
        <v>366</v>
      </c>
      <c r="C70" s="289" t="s">
        <v>999</v>
      </c>
      <c r="D70" s="319">
        <v>1001.7005123941562</v>
      </c>
      <c r="E70" s="280">
        <f>м!E70+мо!E70</f>
        <v>780.82358499999998</v>
      </c>
      <c r="F70" s="280">
        <f t="shared" si="3"/>
        <v>-220.87692739415627</v>
      </c>
      <c r="G70" s="317">
        <f t="shared" si="4"/>
        <v>-22.050196107641007</v>
      </c>
      <c r="H70" s="295" t="s">
        <v>1047</v>
      </c>
      <c r="I70" s="272"/>
      <c r="J70" s="274"/>
      <c r="K70" s="274"/>
    </row>
    <row r="71" spans="1:11" s="66" customFormat="1" x14ac:dyDescent="0.25">
      <c r="A71" s="287" t="s">
        <v>250</v>
      </c>
      <c r="B71" s="293" t="s">
        <v>367</v>
      </c>
      <c r="C71" s="289" t="s">
        <v>999</v>
      </c>
      <c r="D71" s="319">
        <v>956.87659878415616</v>
      </c>
      <c r="E71" s="280">
        <f>м!E71+мо!E71</f>
        <v>751.62328500000012</v>
      </c>
      <c r="F71" s="280">
        <f t="shared" si="3"/>
        <v>-205.25331378415603</v>
      </c>
      <c r="G71" s="317">
        <f t="shared" si="4"/>
        <v>-21.450343131492474</v>
      </c>
      <c r="H71" s="295" t="s">
        <v>1061</v>
      </c>
      <c r="I71" s="272"/>
      <c r="J71" s="274"/>
      <c r="K71" s="274"/>
    </row>
    <row r="72" spans="1:11" s="66" customFormat="1" x14ac:dyDescent="0.25">
      <c r="A72" s="287" t="s">
        <v>254</v>
      </c>
      <c r="B72" s="293" t="s">
        <v>368</v>
      </c>
      <c r="C72" s="289" t="s">
        <v>999</v>
      </c>
      <c r="D72" s="319">
        <v>44.823913610000147</v>
      </c>
      <c r="E72" s="280">
        <f>м!E72+мо!E72</f>
        <v>29.200299999999913</v>
      </c>
      <c r="F72" s="280">
        <f t="shared" si="3"/>
        <v>-15.623613610000234</v>
      </c>
      <c r="G72" s="317">
        <f t="shared" si="4"/>
        <v>-34.855532129427068</v>
      </c>
      <c r="H72" s="295" t="s">
        <v>1062</v>
      </c>
      <c r="I72" s="272"/>
      <c r="J72" s="274"/>
      <c r="K72" s="274"/>
    </row>
    <row r="73" spans="1:11" s="66" customFormat="1" x14ac:dyDescent="0.25">
      <c r="A73" s="287" t="s">
        <v>369</v>
      </c>
      <c r="B73" s="292" t="s">
        <v>370</v>
      </c>
      <c r="C73" s="289" t="s">
        <v>999</v>
      </c>
      <c r="D73" s="319">
        <v>8520.4359081265829</v>
      </c>
      <c r="E73" s="280">
        <f>м!E73+мо!E73</f>
        <v>7230.0220249899994</v>
      </c>
      <c r="F73" s="280">
        <f t="shared" si="3"/>
        <v>-1290.4138831365835</v>
      </c>
      <c r="G73" s="317">
        <f t="shared" si="4"/>
        <v>-15.144927994890711</v>
      </c>
      <c r="H73" s="295" t="s">
        <v>1048</v>
      </c>
      <c r="I73" s="272"/>
      <c r="J73" s="274"/>
      <c r="K73" s="274"/>
    </row>
    <row r="74" spans="1:11" s="66" customFormat="1" ht="63" x14ac:dyDescent="0.25">
      <c r="A74" s="287" t="s">
        <v>371</v>
      </c>
      <c r="B74" s="293" t="s">
        <v>372</v>
      </c>
      <c r="C74" s="289" t="s">
        <v>999</v>
      </c>
      <c r="D74" s="319">
        <v>5588.8601771895665</v>
      </c>
      <c r="E74" s="280">
        <f>м!E74+мо!E74</f>
        <v>4341.6518399299994</v>
      </c>
      <c r="F74" s="280">
        <f t="shared" si="3"/>
        <v>-1247.2083372595671</v>
      </c>
      <c r="G74" s="317">
        <f t="shared" si="4"/>
        <v>-22.315969584459037</v>
      </c>
      <c r="H74" s="295" t="s">
        <v>1065</v>
      </c>
      <c r="I74" s="272"/>
      <c r="J74" s="274"/>
      <c r="K74" s="274"/>
    </row>
    <row r="75" spans="1:11" s="66" customFormat="1" ht="78.75" x14ac:dyDescent="0.25">
      <c r="A75" s="287" t="s">
        <v>373</v>
      </c>
      <c r="B75" s="293" t="s">
        <v>374</v>
      </c>
      <c r="C75" s="289" t="s">
        <v>999</v>
      </c>
      <c r="D75" s="319">
        <v>1553.3311075699212</v>
      </c>
      <c r="E75" s="280">
        <f>м!E75+мо!E75</f>
        <v>364.87612822000006</v>
      </c>
      <c r="F75" s="280">
        <f t="shared" si="3"/>
        <v>-1188.4549793499211</v>
      </c>
      <c r="G75" s="317">
        <f t="shared" si="4"/>
        <v>-76.510086842281595</v>
      </c>
      <c r="H75" s="295" t="s">
        <v>1063</v>
      </c>
      <c r="I75" s="272"/>
      <c r="J75" s="274"/>
      <c r="K75" s="274"/>
    </row>
    <row r="76" spans="1:11" s="66" customFormat="1" ht="16.5" thickBot="1" x14ac:dyDescent="0.3">
      <c r="A76" s="471" t="s">
        <v>375</v>
      </c>
      <c r="B76" s="472" t="s">
        <v>376</v>
      </c>
      <c r="C76" s="473" t="s">
        <v>999</v>
      </c>
      <c r="D76" s="323">
        <v>1378.2446233670953</v>
      </c>
      <c r="E76" s="324">
        <f>м!E76+мо!E76</f>
        <v>2523.4940568399998</v>
      </c>
      <c r="F76" s="324">
        <f t="shared" si="3"/>
        <v>1145.2494334729045</v>
      </c>
      <c r="G76" s="325">
        <f t="shared" si="4"/>
        <v>83.094786952625569</v>
      </c>
      <c r="H76" s="295"/>
      <c r="I76" s="272"/>
      <c r="J76" s="274"/>
      <c r="K76" s="274"/>
    </row>
    <row r="77" spans="1:11" s="66" customFormat="1" x14ac:dyDescent="0.25">
      <c r="A77" s="465" t="s">
        <v>377</v>
      </c>
      <c r="B77" s="89" t="s">
        <v>378</v>
      </c>
      <c r="C77" s="467" t="s">
        <v>999</v>
      </c>
      <c r="D77" s="326"/>
      <c r="E77" s="314"/>
      <c r="F77" s="314"/>
      <c r="G77" s="327"/>
      <c r="H77" s="316"/>
      <c r="I77" s="272"/>
      <c r="J77" s="274"/>
      <c r="K77" s="274"/>
    </row>
    <row r="78" spans="1:11" s="66" customFormat="1" ht="46.5" customHeight="1" x14ac:dyDescent="0.25">
      <c r="A78" s="287" t="s">
        <v>379</v>
      </c>
      <c r="B78" s="293" t="s">
        <v>380</v>
      </c>
      <c r="C78" s="289" t="s">
        <v>999</v>
      </c>
      <c r="D78" s="319">
        <v>8294.1591923800006</v>
      </c>
      <c r="E78" s="280">
        <f>м!E78+мо!E78</f>
        <v>8836.1354492099999</v>
      </c>
      <c r="F78" s="280">
        <f>E78-D78</f>
        <v>541.97625682999933</v>
      </c>
      <c r="G78" s="317">
        <f>F78/D78*100</f>
        <v>6.534432776837984</v>
      </c>
      <c r="H78" s="498" t="s">
        <v>1067</v>
      </c>
      <c r="I78" s="272"/>
      <c r="J78" s="274"/>
      <c r="K78" s="274"/>
    </row>
    <row r="79" spans="1:11" s="66" customFormat="1" x14ac:dyDescent="0.25">
      <c r="A79" s="287" t="s">
        <v>381</v>
      </c>
      <c r="B79" s="293" t="s">
        <v>382</v>
      </c>
      <c r="C79" s="289" t="s">
        <v>999</v>
      </c>
      <c r="D79" s="319">
        <v>0</v>
      </c>
      <c r="E79" s="280">
        <f>м!E79+мо!E79</f>
        <v>0</v>
      </c>
      <c r="F79" s="280">
        <f>E79-D79</f>
        <v>0</v>
      </c>
      <c r="G79" s="317">
        <v>0</v>
      </c>
      <c r="H79" s="328" t="s">
        <v>1014</v>
      </c>
      <c r="I79" s="272"/>
      <c r="J79" s="274"/>
      <c r="K79" s="274"/>
    </row>
    <row r="80" spans="1:11" s="66" customFormat="1" ht="48" thickBot="1" x14ac:dyDescent="0.3">
      <c r="A80" s="474" t="s">
        <v>383</v>
      </c>
      <c r="B80" s="475" t="s">
        <v>384</v>
      </c>
      <c r="C80" s="476" t="s">
        <v>999</v>
      </c>
      <c r="D80" s="329">
        <v>451.34473702999992</v>
      </c>
      <c r="E80" s="286">
        <f>м!E80+мо!E80</f>
        <v>110.03476539000002</v>
      </c>
      <c r="F80" s="286">
        <f>E80-D80</f>
        <v>-341.3099716399999</v>
      </c>
      <c r="G80" s="330">
        <f>F80/D80*100</f>
        <v>-75.62068273708789</v>
      </c>
      <c r="H80" s="331" t="s">
        <v>1064</v>
      </c>
      <c r="I80" s="272"/>
      <c r="J80" s="274"/>
      <c r="K80" s="274"/>
    </row>
    <row r="81" spans="1:11" s="66" customFormat="1" x14ac:dyDescent="0.25">
      <c r="A81" s="477" t="s">
        <v>385</v>
      </c>
      <c r="B81" s="478" t="s">
        <v>386</v>
      </c>
      <c r="C81" s="479" t="s">
        <v>999</v>
      </c>
      <c r="D81" s="332">
        <v>17215.18688474728</v>
      </c>
      <c r="E81" s="333">
        <f>E23-E38</f>
        <v>24584.407879269478</v>
      </c>
      <c r="F81" s="333">
        <f>E81-D81</f>
        <v>7369.2209945221985</v>
      </c>
      <c r="G81" s="334">
        <f>F81/D81*100</f>
        <v>42.806511737908323</v>
      </c>
      <c r="H81" s="335" t="s">
        <v>1014</v>
      </c>
      <c r="I81" s="272"/>
      <c r="J81" s="274"/>
      <c r="K81" s="274"/>
    </row>
    <row r="82" spans="1:11" s="66" customFormat="1" x14ac:dyDescent="0.25">
      <c r="A82" s="287" t="s">
        <v>387</v>
      </c>
      <c r="B82" s="468" t="s">
        <v>307</v>
      </c>
      <c r="C82" s="289" t="s">
        <v>999</v>
      </c>
      <c r="D82" s="319" t="s">
        <v>476</v>
      </c>
      <c r="E82" s="280" t="s">
        <v>1014</v>
      </c>
      <c r="F82" s="280" t="s">
        <v>1014</v>
      </c>
      <c r="G82" s="317" t="s">
        <v>1014</v>
      </c>
      <c r="H82" s="295" t="s">
        <v>1014</v>
      </c>
      <c r="I82" s="272"/>
      <c r="J82" s="274"/>
      <c r="K82" s="274"/>
    </row>
    <row r="83" spans="1:11" s="66" customFormat="1" ht="31.5" x14ac:dyDescent="0.25">
      <c r="A83" s="287" t="s">
        <v>388</v>
      </c>
      <c r="B83" s="290" t="s">
        <v>308</v>
      </c>
      <c r="C83" s="289" t="s">
        <v>999</v>
      </c>
      <c r="D83" s="319" t="s">
        <v>476</v>
      </c>
      <c r="E83" s="280" t="s">
        <v>1014</v>
      </c>
      <c r="F83" s="280" t="s">
        <v>1014</v>
      </c>
      <c r="G83" s="317" t="s">
        <v>1014</v>
      </c>
      <c r="H83" s="295" t="s">
        <v>1014</v>
      </c>
      <c r="I83" s="272"/>
      <c r="J83" s="274"/>
      <c r="K83" s="274"/>
    </row>
    <row r="84" spans="1:11" s="66" customFormat="1" ht="31.5" x14ac:dyDescent="0.25">
      <c r="A84" s="287" t="s">
        <v>389</v>
      </c>
      <c r="B84" s="290" t="s">
        <v>309</v>
      </c>
      <c r="C84" s="289" t="s">
        <v>999</v>
      </c>
      <c r="D84" s="319" t="s">
        <v>476</v>
      </c>
      <c r="E84" s="280" t="s">
        <v>1014</v>
      </c>
      <c r="F84" s="280" t="s">
        <v>1014</v>
      </c>
      <c r="G84" s="317" t="s">
        <v>1014</v>
      </c>
      <c r="H84" s="295" t="s">
        <v>1014</v>
      </c>
      <c r="I84" s="272"/>
      <c r="J84" s="274"/>
      <c r="K84" s="274"/>
    </row>
    <row r="85" spans="1:11" s="66" customFormat="1" ht="31.5" x14ac:dyDescent="0.25">
      <c r="A85" s="287" t="s">
        <v>390</v>
      </c>
      <c r="B85" s="290" t="s">
        <v>310</v>
      </c>
      <c r="C85" s="289" t="s">
        <v>999</v>
      </c>
      <c r="D85" s="319" t="s">
        <v>476</v>
      </c>
      <c r="E85" s="280" t="s">
        <v>1014</v>
      </c>
      <c r="F85" s="280" t="s">
        <v>1014</v>
      </c>
      <c r="G85" s="317" t="s">
        <v>1014</v>
      </c>
      <c r="H85" s="295" t="s">
        <v>1014</v>
      </c>
      <c r="I85" s="272"/>
      <c r="J85" s="274"/>
      <c r="K85" s="274"/>
    </row>
    <row r="86" spans="1:11" s="66" customFormat="1" x14ac:dyDescent="0.25">
      <c r="A86" s="287" t="s">
        <v>391</v>
      </c>
      <c r="B86" s="468" t="s">
        <v>311</v>
      </c>
      <c r="C86" s="289" t="s">
        <v>999</v>
      </c>
      <c r="D86" s="319" t="s">
        <v>476</v>
      </c>
      <c r="E86" s="280" t="s">
        <v>1014</v>
      </c>
      <c r="F86" s="280" t="s">
        <v>1014</v>
      </c>
      <c r="G86" s="317" t="s">
        <v>1014</v>
      </c>
      <c r="H86" s="295" t="s">
        <v>1014</v>
      </c>
      <c r="I86" s="272"/>
      <c r="J86" s="274"/>
      <c r="K86" s="274"/>
    </row>
    <row r="87" spans="1:11" s="66" customFormat="1" x14ac:dyDescent="0.25">
      <c r="A87" s="287" t="s">
        <v>392</v>
      </c>
      <c r="B87" s="468" t="s">
        <v>312</v>
      </c>
      <c r="C87" s="289" t="s">
        <v>999</v>
      </c>
      <c r="D87" s="319">
        <v>6831.0900364201225</v>
      </c>
      <c r="E87" s="280">
        <f>E29-E44</f>
        <v>11604.76529658903</v>
      </c>
      <c r="F87" s="280">
        <f>E87-D87</f>
        <v>4773.6752601689077</v>
      </c>
      <c r="G87" s="317">
        <f>F87/D87*100</f>
        <v>69.881603590612073</v>
      </c>
      <c r="H87" s="295" t="s">
        <v>1014</v>
      </c>
      <c r="I87" s="272"/>
      <c r="J87" s="274"/>
      <c r="K87" s="274"/>
    </row>
    <row r="88" spans="1:11" s="66" customFormat="1" x14ac:dyDescent="0.25">
      <c r="A88" s="287" t="s">
        <v>393</v>
      </c>
      <c r="B88" s="468" t="s">
        <v>313</v>
      </c>
      <c r="C88" s="289" t="s">
        <v>999</v>
      </c>
      <c r="D88" s="319" t="s">
        <v>476</v>
      </c>
      <c r="E88" s="280" t="s">
        <v>1014</v>
      </c>
      <c r="F88" s="280" t="s">
        <v>1014</v>
      </c>
      <c r="G88" s="317" t="s">
        <v>1014</v>
      </c>
      <c r="H88" s="295" t="s">
        <v>1014</v>
      </c>
      <c r="I88" s="272"/>
      <c r="J88" s="274"/>
      <c r="K88" s="274"/>
    </row>
    <row r="89" spans="1:11" s="66" customFormat="1" x14ac:dyDescent="0.25">
      <c r="A89" s="287" t="s">
        <v>394</v>
      </c>
      <c r="B89" s="468" t="s">
        <v>315</v>
      </c>
      <c r="C89" s="289" t="s">
        <v>999</v>
      </c>
      <c r="D89" s="319">
        <v>8696.2072862786536</v>
      </c>
      <c r="E89" s="280">
        <f>E31-E46</f>
        <v>11684.060459819999</v>
      </c>
      <c r="F89" s="280">
        <f>E89-D89</f>
        <v>2987.8531735413453</v>
      </c>
      <c r="G89" s="317">
        <f>F89/D89*100</f>
        <v>34.35811814485772</v>
      </c>
      <c r="H89" s="295" t="s">
        <v>1014</v>
      </c>
      <c r="I89" s="272"/>
      <c r="J89" s="274"/>
      <c r="K89" s="274"/>
    </row>
    <row r="90" spans="1:11" s="66" customFormat="1" x14ac:dyDescent="0.25">
      <c r="A90" s="287" t="s">
        <v>395</v>
      </c>
      <c r="B90" s="468" t="s">
        <v>317</v>
      </c>
      <c r="C90" s="289" t="s">
        <v>999</v>
      </c>
      <c r="D90" s="319">
        <v>0</v>
      </c>
      <c r="E90" s="280">
        <f>E32-E47</f>
        <v>0</v>
      </c>
      <c r="F90" s="280">
        <f>E90-D90</f>
        <v>0</v>
      </c>
      <c r="G90" s="317">
        <v>0</v>
      </c>
      <c r="H90" s="295" t="s">
        <v>1014</v>
      </c>
      <c r="I90" s="272"/>
      <c r="J90" s="274"/>
      <c r="K90" s="274"/>
    </row>
    <row r="91" spans="1:11" s="66" customFormat="1" x14ac:dyDescent="0.25">
      <c r="A91" s="287" t="s">
        <v>396</v>
      </c>
      <c r="B91" s="468" t="s">
        <v>319</v>
      </c>
      <c r="C91" s="289" t="s">
        <v>999</v>
      </c>
      <c r="D91" s="319" t="s">
        <v>476</v>
      </c>
      <c r="E91" s="280" t="s">
        <v>1014</v>
      </c>
      <c r="F91" s="280" t="s">
        <v>1014</v>
      </c>
      <c r="G91" s="317" t="s">
        <v>1014</v>
      </c>
      <c r="H91" s="295" t="s">
        <v>1014</v>
      </c>
      <c r="I91" s="272"/>
      <c r="J91" s="274"/>
      <c r="K91" s="274"/>
    </row>
    <row r="92" spans="1:11" s="66" customFormat="1" ht="31.5" x14ac:dyDescent="0.25">
      <c r="A92" s="287" t="s">
        <v>397</v>
      </c>
      <c r="B92" s="288" t="s">
        <v>321</v>
      </c>
      <c r="C92" s="289" t="s">
        <v>999</v>
      </c>
      <c r="D92" s="319" t="s">
        <v>476</v>
      </c>
      <c r="E92" s="280" t="s">
        <v>1014</v>
      </c>
      <c r="F92" s="280" t="s">
        <v>1014</v>
      </c>
      <c r="G92" s="317" t="s">
        <v>1014</v>
      </c>
      <c r="H92" s="295" t="s">
        <v>1014</v>
      </c>
      <c r="I92" s="272"/>
      <c r="J92" s="274"/>
      <c r="K92" s="274"/>
    </row>
    <row r="93" spans="1:11" s="66" customFormat="1" x14ac:dyDescent="0.25">
      <c r="A93" s="287" t="s">
        <v>398</v>
      </c>
      <c r="B93" s="290" t="s">
        <v>206</v>
      </c>
      <c r="C93" s="289" t="s">
        <v>999</v>
      </c>
      <c r="D93" s="319" t="s">
        <v>476</v>
      </c>
      <c r="E93" s="280" t="s">
        <v>1014</v>
      </c>
      <c r="F93" s="280" t="s">
        <v>1014</v>
      </c>
      <c r="G93" s="317" t="s">
        <v>1014</v>
      </c>
      <c r="H93" s="295" t="s">
        <v>1014</v>
      </c>
      <c r="I93" s="272"/>
      <c r="J93" s="274"/>
      <c r="K93" s="274"/>
    </row>
    <row r="94" spans="1:11" s="66" customFormat="1" x14ac:dyDescent="0.25">
      <c r="A94" s="287" t="s">
        <v>399</v>
      </c>
      <c r="B94" s="293" t="s">
        <v>207</v>
      </c>
      <c r="C94" s="289" t="s">
        <v>999</v>
      </c>
      <c r="D94" s="319" t="s">
        <v>476</v>
      </c>
      <c r="E94" s="280" t="s">
        <v>1014</v>
      </c>
      <c r="F94" s="280" t="s">
        <v>1014</v>
      </c>
      <c r="G94" s="317" t="s">
        <v>1014</v>
      </c>
      <c r="H94" s="295" t="s">
        <v>1014</v>
      </c>
      <c r="I94" s="272"/>
      <c r="J94" s="274"/>
      <c r="K94" s="274"/>
    </row>
    <row r="95" spans="1:11" s="66" customFormat="1" x14ac:dyDescent="0.25">
      <c r="A95" s="287" t="s">
        <v>400</v>
      </c>
      <c r="B95" s="468" t="s">
        <v>325</v>
      </c>
      <c r="C95" s="289" t="s">
        <v>999</v>
      </c>
      <c r="D95" s="319">
        <v>1687.889562048518</v>
      </c>
      <c r="E95" s="280">
        <f>E37-E52</f>
        <v>1295.58212286047</v>
      </c>
      <c r="F95" s="280">
        <f t="shared" ref="F95:F109" si="5">E95-D95</f>
        <v>-392.30743918804797</v>
      </c>
      <c r="G95" s="317">
        <f>F95/D95*100</f>
        <v>-23.242482684229739</v>
      </c>
      <c r="H95" s="295" t="s">
        <v>1014</v>
      </c>
      <c r="I95" s="272"/>
      <c r="J95" s="274"/>
      <c r="K95" s="274"/>
    </row>
    <row r="96" spans="1:11" s="66" customFormat="1" x14ac:dyDescent="0.25">
      <c r="A96" s="287" t="s">
        <v>401</v>
      </c>
      <c r="B96" s="470" t="s">
        <v>402</v>
      </c>
      <c r="C96" s="289" t="s">
        <v>999</v>
      </c>
      <c r="D96" s="319">
        <v>-2361.9259196675348</v>
      </c>
      <c r="E96" s="280">
        <f>E97-E103</f>
        <v>-10533.287771148349</v>
      </c>
      <c r="F96" s="280">
        <f t="shared" si="5"/>
        <v>-8171.361851480814</v>
      </c>
      <c r="G96" s="317">
        <f>F96/D96*100</f>
        <v>345.96181799939842</v>
      </c>
      <c r="H96" s="295" t="s">
        <v>1035</v>
      </c>
      <c r="I96" s="272"/>
      <c r="J96" s="274"/>
      <c r="K96" s="274"/>
    </row>
    <row r="97" spans="1:11" s="66" customFormat="1" x14ac:dyDescent="0.25">
      <c r="A97" s="287" t="s">
        <v>30</v>
      </c>
      <c r="B97" s="288" t="s">
        <v>403</v>
      </c>
      <c r="C97" s="289" t="s">
        <v>999</v>
      </c>
      <c r="D97" s="281">
        <v>6797.306679832911</v>
      </c>
      <c r="E97" s="336">
        <f>м!E97+мо!E97</f>
        <v>23903.060250455248</v>
      </c>
      <c r="F97" s="280">
        <f t="shared" si="5"/>
        <v>17105.753570622335</v>
      </c>
      <c r="G97" s="317">
        <f>F97/D97*100</f>
        <v>251.65487414851825</v>
      </c>
      <c r="H97" s="295" t="s">
        <v>1034</v>
      </c>
      <c r="I97" s="272"/>
      <c r="J97" s="274"/>
      <c r="K97" s="274"/>
    </row>
    <row r="98" spans="1:11" s="66" customFormat="1" x14ac:dyDescent="0.25">
      <c r="A98" s="287" t="s">
        <v>404</v>
      </c>
      <c r="B98" s="290" t="s">
        <v>405</v>
      </c>
      <c r="C98" s="289" t="s">
        <v>999</v>
      </c>
      <c r="D98" s="319">
        <v>0</v>
      </c>
      <c r="E98" s="280">
        <f>м!E98+мо!E98</f>
        <v>42.912813999999997</v>
      </c>
      <c r="F98" s="280">
        <f t="shared" si="5"/>
        <v>42.912813999999997</v>
      </c>
      <c r="G98" s="317" t="s">
        <v>1014</v>
      </c>
      <c r="H98" s="295" t="s">
        <v>1014</v>
      </c>
      <c r="I98" s="272"/>
      <c r="J98" s="274"/>
      <c r="K98" s="274"/>
    </row>
    <row r="99" spans="1:11" s="66" customFormat="1" ht="31.5" x14ac:dyDescent="0.25">
      <c r="A99" s="287" t="s">
        <v>406</v>
      </c>
      <c r="B99" s="290" t="s">
        <v>407</v>
      </c>
      <c r="C99" s="289" t="s">
        <v>999</v>
      </c>
      <c r="D99" s="319">
        <v>900</v>
      </c>
      <c r="E99" s="280">
        <f>м!E99+мо!E99</f>
        <v>1543.82739365</v>
      </c>
      <c r="F99" s="280">
        <f t="shared" si="5"/>
        <v>643.82739364999998</v>
      </c>
      <c r="G99" s="317">
        <f t="shared" ref="G99:G106" si="6">F99/D99*100</f>
        <v>71.536377072222223</v>
      </c>
      <c r="H99" s="295" t="s">
        <v>1020</v>
      </c>
      <c r="I99" s="272"/>
      <c r="J99" s="274"/>
      <c r="K99" s="274"/>
    </row>
    <row r="100" spans="1:11" s="66" customFormat="1" ht="31.5" x14ac:dyDescent="0.25">
      <c r="A100" s="287" t="s">
        <v>408</v>
      </c>
      <c r="B100" s="290" t="s">
        <v>409</v>
      </c>
      <c r="C100" s="289" t="s">
        <v>999</v>
      </c>
      <c r="D100" s="319">
        <v>302.34523885373119</v>
      </c>
      <c r="E100" s="280">
        <f>м!E100+мо!E100</f>
        <v>12837.018183425247</v>
      </c>
      <c r="F100" s="280">
        <f t="shared" si="5"/>
        <v>12534.672944571515</v>
      </c>
      <c r="G100" s="317">
        <f t="shared" si="6"/>
        <v>4145.8145635412338</v>
      </c>
      <c r="H100" s="295" t="s">
        <v>1032</v>
      </c>
      <c r="I100" s="272"/>
      <c r="J100" s="274"/>
      <c r="K100" s="274"/>
    </row>
    <row r="101" spans="1:11" s="66" customFormat="1" ht="31.5" x14ac:dyDescent="0.25">
      <c r="A101" s="287" t="s">
        <v>410</v>
      </c>
      <c r="B101" s="291" t="s">
        <v>411</v>
      </c>
      <c r="C101" s="289" t="s">
        <v>999</v>
      </c>
      <c r="D101" s="319">
        <v>226.08798042398973</v>
      </c>
      <c r="E101" s="280">
        <f>м!E101+мо!E101</f>
        <v>1335.2727857699999</v>
      </c>
      <c r="F101" s="280">
        <f t="shared" si="5"/>
        <v>1109.1848053460103</v>
      </c>
      <c r="G101" s="317">
        <f t="shared" si="6"/>
        <v>490.59874977250979</v>
      </c>
      <c r="H101" s="295" t="s">
        <v>1022</v>
      </c>
      <c r="I101" s="272"/>
      <c r="J101" s="274"/>
      <c r="K101" s="274"/>
    </row>
    <row r="102" spans="1:11" s="66" customFormat="1" ht="35.25" customHeight="1" x14ac:dyDescent="0.25">
      <c r="A102" s="287" t="s">
        <v>412</v>
      </c>
      <c r="B102" s="293" t="s">
        <v>413</v>
      </c>
      <c r="C102" s="289" t="s">
        <v>999</v>
      </c>
      <c r="D102" s="319">
        <v>5594.9614409791802</v>
      </c>
      <c r="E102" s="280">
        <f>E97-E99-E100-E98</f>
        <v>9479.3018593800007</v>
      </c>
      <c r="F102" s="280">
        <f t="shared" si="5"/>
        <v>3884.3404184008205</v>
      </c>
      <c r="G102" s="317">
        <f t="shared" si="6"/>
        <v>69.425687011008563</v>
      </c>
      <c r="H102" s="295" t="s">
        <v>1033</v>
      </c>
      <c r="I102" s="272"/>
      <c r="J102" s="274"/>
      <c r="K102" s="274"/>
    </row>
    <row r="103" spans="1:11" s="66" customFormat="1" ht="21.75" customHeight="1" x14ac:dyDescent="0.25">
      <c r="A103" s="287" t="s">
        <v>31</v>
      </c>
      <c r="B103" s="292" t="s">
        <v>370</v>
      </c>
      <c r="C103" s="289" t="s">
        <v>999</v>
      </c>
      <c r="D103" s="280">
        <v>9159.2325995004467</v>
      </c>
      <c r="E103" s="280">
        <f>м!E103+мо!E103</f>
        <v>34436.348021603597</v>
      </c>
      <c r="F103" s="280">
        <f t="shared" si="5"/>
        <v>25277.11542210315</v>
      </c>
      <c r="G103" s="317">
        <f t="shared" si="6"/>
        <v>275.9741621091901</v>
      </c>
      <c r="H103" s="295" t="s">
        <v>1036</v>
      </c>
      <c r="I103" s="272"/>
      <c r="J103" s="274"/>
      <c r="K103" s="274"/>
    </row>
    <row r="104" spans="1:11" s="66" customFormat="1" x14ac:dyDescent="0.25">
      <c r="A104" s="287" t="s">
        <v>414</v>
      </c>
      <c r="B104" s="293" t="s">
        <v>415</v>
      </c>
      <c r="C104" s="289" t="s">
        <v>999</v>
      </c>
      <c r="D104" s="319">
        <v>703.58037532602725</v>
      </c>
      <c r="E104" s="280">
        <f>м!E104+мо!E104</f>
        <v>603.05804002999992</v>
      </c>
      <c r="F104" s="280">
        <f t="shared" si="5"/>
        <v>-100.52233529602734</v>
      </c>
      <c r="G104" s="317">
        <f t="shared" si="6"/>
        <v>-14.287256839625037</v>
      </c>
      <c r="H104" s="295" t="s">
        <v>1014</v>
      </c>
      <c r="I104" s="272"/>
      <c r="J104" s="274"/>
      <c r="K104" s="274"/>
    </row>
    <row r="105" spans="1:11" s="66" customFormat="1" x14ac:dyDescent="0.25">
      <c r="A105" s="287" t="s">
        <v>416</v>
      </c>
      <c r="B105" s="293" t="s">
        <v>417</v>
      </c>
      <c r="C105" s="289" t="s">
        <v>999</v>
      </c>
      <c r="D105" s="319">
        <v>2894.4281480821919</v>
      </c>
      <c r="E105" s="280">
        <f>м!E105+мо!E105</f>
        <v>3061.14852843689</v>
      </c>
      <c r="F105" s="280">
        <f t="shared" si="5"/>
        <v>166.72038035469814</v>
      </c>
      <c r="G105" s="317">
        <f t="shared" si="6"/>
        <v>5.760045571183543</v>
      </c>
      <c r="H105" s="295" t="s">
        <v>1014</v>
      </c>
      <c r="I105" s="272"/>
      <c r="J105" s="274"/>
      <c r="K105" s="274"/>
    </row>
    <row r="106" spans="1:11" s="66" customFormat="1" ht="20.25" customHeight="1" x14ac:dyDescent="0.25">
      <c r="A106" s="287" t="s">
        <v>418</v>
      </c>
      <c r="B106" s="293" t="s">
        <v>419</v>
      </c>
      <c r="C106" s="289" t="s">
        <v>999</v>
      </c>
      <c r="D106" s="280">
        <v>2553.0937074409385</v>
      </c>
      <c r="E106" s="280">
        <f>м!E106+мо!E106</f>
        <v>5338.5422596999997</v>
      </c>
      <c r="F106" s="280">
        <f t="shared" si="5"/>
        <v>2785.4485522590612</v>
      </c>
      <c r="G106" s="317">
        <f t="shared" si="6"/>
        <v>109.1009133014166</v>
      </c>
      <c r="H106" s="295" t="s">
        <v>1054</v>
      </c>
      <c r="I106" s="272"/>
      <c r="J106" s="274"/>
      <c r="K106" s="274"/>
    </row>
    <row r="107" spans="1:11" s="66" customFormat="1" ht="23.25" customHeight="1" x14ac:dyDescent="0.25">
      <c r="A107" s="287" t="s">
        <v>420</v>
      </c>
      <c r="B107" s="291" t="s">
        <v>421</v>
      </c>
      <c r="C107" s="289" t="s">
        <v>999</v>
      </c>
      <c r="D107" s="280">
        <v>0</v>
      </c>
      <c r="E107" s="280">
        <f>м!E107+мо!E107</f>
        <v>543.71084759999997</v>
      </c>
      <c r="F107" s="280">
        <f t="shared" si="5"/>
        <v>543.71084759999997</v>
      </c>
      <c r="G107" s="317" t="s">
        <v>1014</v>
      </c>
      <c r="H107" s="295" t="s">
        <v>1014</v>
      </c>
      <c r="I107" s="272"/>
      <c r="J107" s="274"/>
      <c r="K107" s="274"/>
    </row>
    <row r="108" spans="1:11" s="66" customFormat="1" ht="29.25" customHeight="1" x14ac:dyDescent="0.25">
      <c r="A108" s="287" t="s">
        <v>422</v>
      </c>
      <c r="B108" s="293" t="s">
        <v>423</v>
      </c>
      <c r="C108" s="289" t="s">
        <v>999</v>
      </c>
      <c r="D108" s="280">
        <v>3008.1303686512883</v>
      </c>
      <c r="E108" s="280">
        <f>E103-E104-E105-E106</f>
        <v>25433.599193436705</v>
      </c>
      <c r="F108" s="280">
        <f t="shared" si="5"/>
        <v>22425.468824785417</v>
      </c>
      <c r="G108" s="317">
        <f>F108/D108*100</f>
        <v>745.49524377296189</v>
      </c>
      <c r="H108" s="295" t="s">
        <v>1037</v>
      </c>
      <c r="I108" s="272"/>
      <c r="J108" s="274"/>
      <c r="K108" s="274"/>
    </row>
    <row r="109" spans="1:11" s="66" customFormat="1" x14ac:dyDescent="0.25">
      <c r="A109" s="287" t="s">
        <v>424</v>
      </c>
      <c r="B109" s="470" t="s">
        <v>425</v>
      </c>
      <c r="C109" s="289" t="s">
        <v>999</v>
      </c>
      <c r="D109" s="319">
        <v>14853.260965079746</v>
      </c>
      <c r="E109" s="280">
        <f>E81+E96</f>
        <v>14051.120108121129</v>
      </c>
      <c r="F109" s="280">
        <f t="shared" si="5"/>
        <v>-802.1408569586165</v>
      </c>
      <c r="G109" s="317">
        <f>F109/D109*100</f>
        <v>-5.4004360311480584</v>
      </c>
      <c r="H109" s="295" t="s">
        <v>1014</v>
      </c>
      <c r="I109" s="272"/>
      <c r="J109" s="274"/>
      <c r="K109" s="274"/>
    </row>
    <row r="110" spans="1:11" s="66" customFormat="1" ht="31.5" x14ac:dyDescent="0.25">
      <c r="A110" s="287" t="s">
        <v>32</v>
      </c>
      <c r="B110" s="288" t="s">
        <v>426</v>
      </c>
      <c r="C110" s="289" t="s">
        <v>999</v>
      </c>
      <c r="D110" s="319" t="s">
        <v>476</v>
      </c>
      <c r="E110" s="281" t="s">
        <v>1014</v>
      </c>
      <c r="F110" s="281" t="s">
        <v>1014</v>
      </c>
      <c r="G110" s="321" t="s">
        <v>1014</v>
      </c>
      <c r="H110" s="295" t="s">
        <v>1014</v>
      </c>
      <c r="I110" s="272"/>
      <c r="J110" s="274"/>
      <c r="K110" s="274"/>
    </row>
    <row r="111" spans="1:11" s="66" customFormat="1" ht="31.5" x14ac:dyDescent="0.25">
      <c r="A111" s="287" t="s">
        <v>427</v>
      </c>
      <c r="B111" s="290" t="s">
        <v>308</v>
      </c>
      <c r="C111" s="289" t="s">
        <v>999</v>
      </c>
      <c r="D111" s="319" t="s">
        <v>476</v>
      </c>
      <c r="E111" s="281" t="s">
        <v>1014</v>
      </c>
      <c r="F111" s="281" t="s">
        <v>1014</v>
      </c>
      <c r="G111" s="321" t="s">
        <v>1014</v>
      </c>
      <c r="H111" s="295" t="s">
        <v>1014</v>
      </c>
      <c r="I111" s="272"/>
      <c r="J111" s="274"/>
      <c r="K111" s="274"/>
    </row>
    <row r="112" spans="1:11" s="66" customFormat="1" ht="31.5" x14ac:dyDescent="0.25">
      <c r="A112" s="287" t="s">
        <v>428</v>
      </c>
      <c r="B112" s="290" t="s">
        <v>309</v>
      </c>
      <c r="C112" s="289" t="s">
        <v>999</v>
      </c>
      <c r="D112" s="319" t="s">
        <v>476</v>
      </c>
      <c r="E112" s="281" t="s">
        <v>1014</v>
      </c>
      <c r="F112" s="281" t="s">
        <v>1014</v>
      </c>
      <c r="G112" s="321" t="s">
        <v>1014</v>
      </c>
      <c r="H112" s="295" t="s">
        <v>1014</v>
      </c>
      <c r="I112" s="272"/>
      <c r="J112" s="274"/>
      <c r="K112" s="274"/>
    </row>
    <row r="113" spans="1:11" s="66" customFormat="1" ht="31.5" x14ac:dyDescent="0.25">
      <c r="A113" s="287" t="s">
        <v>429</v>
      </c>
      <c r="B113" s="290" t="s">
        <v>310</v>
      </c>
      <c r="C113" s="289" t="s">
        <v>999</v>
      </c>
      <c r="D113" s="319" t="s">
        <v>476</v>
      </c>
      <c r="E113" s="281" t="s">
        <v>1014</v>
      </c>
      <c r="F113" s="281" t="s">
        <v>1014</v>
      </c>
      <c r="G113" s="321" t="s">
        <v>1014</v>
      </c>
      <c r="H113" s="295" t="s">
        <v>1014</v>
      </c>
      <c r="I113" s="272"/>
      <c r="J113" s="274"/>
      <c r="K113" s="274"/>
    </row>
    <row r="114" spans="1:11" s="66" customFormat="1" x14ac:dyDescent="0.25">
      <c r="A114" s="287" t="s">
        <v>33</v>
      </c>
      <c r="B114" s="468" t="s">
        <v>311</v>
      </c>
      <c r="C114" s="289" t="s">
        <v>999</v>
      </c>
      <c r="D114" s="319" t="s">
        <v>476</v>
      </c>
      <c r="E114" s="281" t="s">
        <v>1014</v>
      </c>
      <c r="F114" s="281" t="s">
        <v>1014</v>
      </c>
      <c r="G114" s="321" t="s">
        <v>1014</v>
      </c>
      <c r="H114" s="295" t="s">
        <v>1014</v>
      </c>
      <c r="I114" s="272"/>
      <c r="J114" s="274"/>
      <c r="K114" s="274"/>
    </row>
    <row r="115" spans="1:11" s="66" customFormat="1" x14ac:dyDescent="0.25">
      <c r="A115" s="287" t="s">
        <v>34</v>
      </c>
      <c r="B115" s="468" t="s">
        <v>312</v>
      </c>
      <c r="C115" s="289" t="s">
        <v>999</v>
      </c>
      <c r="D115" s="319">
        <v>3512.5761363285828</v>
      </c>
      <c r="E115" s="280">
        <f>м!E115+мо!E115</f>
        <v>9989.5004481465985</v>
      </c>
      <c r="F115" s="280">
        <f>E115-D115</f>
        <v>6476.9243118180157</v>
      </c>
      <c r="G115" s="317">
        <f>F115/D115*100</f>
        <v>184.39242483119045</v>
      </c>
      <c r="H115" s="295" t="s">
        <v>1014</v>
      </c>
      <c r="I115" s="272"/>
      <c r="J115" s="274"/>
      <c r="K115" s="274"/>
    </row>
    <row r="116" spans="1:11" s="66" customFormat="1" x14ac:dyDescent="0.25">
      <c r="A116" s="287" t="s">
        <v>35</v>
      </c>
      <c r="B116" s="468" t="s">
        <v>313</v>
      </c>
      <c r="C116" s="289" t="s">
        <v>999</v>
      </c>
      <c r="D116" s="319" t="s">
        <v>476</v>
      </c>
      <c r="E116" s="280" t="s">
        <v>1014</v>
      </c>
      <c r="F116" s="280" t="s">
        <v>1014</v>
      </c>
      <c r="G116" s="317" t="s">
        <v>1014</v>
      </c>
      <c r="H116" s="295" t="s">
        <v>1014</v>
      </c>
      <c r="I116" s="272"/>
      <c r="J116" s="274"/>
      <c r="K116" s="274"/>
    </row>
    <row r="117" spans="1:11" s="66" customFormat="1" x14ac:dyDescent="0.25">
      <c r="A117" s="287" t="s">
        <v>430</v>
      </c>
      <c r="B117" s="468" t="s">
        <v>315</v>
      </c>
      <c r="C117" s="289" t="s">
        <v>999</v>
      </c>
      <c r="D117" s="319">
        <v>8922.295266702642</v>
      </c>
      <c r="E117" s="280">
        <f>м!E117+мо!E117</f>
        <v>1321.5652291281131</v>
      </c>
      <c r="F117" s="280">
        <f>E117-D117</f>
        <v>-7600.730037574529</v>
      </c>
      <c r="G117" s="317">
        <f>F117/D117*100</f>
        <v>-85.188057673230134</v>
      </c>
      <c r="H117" s="295" t="s">
        <v>1014</v>
      </c>
      <c r="I117" s="272"/>
      <c r="J117" s="274"/>
      <c r="K117" s="274"/>
    </row>
    <row r="118" spans="1:11" s="66" customFormat="1" x14ac:dyDescent="0.25">
      <c r="A118" s="287" t="s">
        <v>431</v>
      </c>
      <c r="B118" s="468" t="s">
        <v>317</v>
      </c>
      <c r="C118" s="289" t="s">
        <v>999</v>
      </c>
      <c r="D118" s="319">
        <v>0</v>
      </c>
      <c r="E118" s="280">
        <f>м!E118+мо!E118</f>
        <v>-1.1593016100000004</v>
      </c>
      <c r="F118" s="280">
        <f>E118-D118</f>
        <v>-1.1593016100000004</v>
      </c>
      <c r="G118" s="317" t="s">
        <v>1014</v>
      </c>
      <c r="H118" s="295" t="s">
        <v>1014</v>
      </c>
      <c r="I118" s="272"/>
      <c r="J118" s="274"/>
      <c r="K118" s="274"/>
    </row>
    <row r="119" spans="1:11" s="66" customFormat="1" x14ac:dyDescent="0.25">
      <c r="A119" s="287" t="s">
        <v>432</v>
      </c>
      <c r="B119" s="468" t="s">
        <v>319</v>
      </c>
      <c r="C119" s="289" t="s">
        <v>999</v>
      </c>
      <c r="D119" s="319" t="s">
        <v>476</v>
      </c>
      <c r="E119" s="280" t="s">
        <v>1014</v>
      </c>
      <c r="F119" s="280" t="s">
        <v>1014</v>
      </c>
      <c r="G119" s="317" t="s">
        <v>1014</v>
      </c>
      <c r="H119" s="295" t="s">
        <v>1014</v>
      </c>
      <c r="I119" s="272"/>
      <c r="J119" s="274"/>
      <c r="K119" s="274"/>
    </row>
    <row r="120" spans="1:11" s="66" customFormat="1" ht="31.5" x14ac:dyDescent="0.25">
      <c r="A120" s="287" t="s">
        <v>433</v>
      </c>
      <c r="B120" s="288" t="s">
        <v>321</v>
      </c>
      <c r="C120" s="289" t="s">
        <v>999</v>
      </c>
      <c r="D120" s="319" t="s">
        <v>476</v>
      </c>
      <c r="E120" s="280" t="s">
        <v>1014</v>
      </c>
      <c r="F120" s="280" t="s">
        <v>1014</v>
      </c>
      <c r="G120" s="317" t="s">
        <v>1014</v>
      </c>
      <c r="H120" s="295" t="s">
        <v>1014</v>
      </c>
      <c r="I120" s="272"/>
      <c r="J120" s="274"/>
      <c r="K120" s="274"/>
    </row>
    <row r="121" spans="1:11" s="66" customFormat="1" x14ac:dyDescent="0.25">
      <c r="A121" s="287" t="s">
        <v>434</v>
      </c>
      <c r="B121" s="293" t="s">
        <v>206</v>
      </c>
      <c r="C121" s="289" t="s">
        <v>999</v>
      </c>
      <c r="D121" s="319" t="s">
        <v>476</v>
      </c>
      <c r="E121" s="280" t="s">
        <v>1014</v>
      </c>
      <c r="F121" s="280" t="s">
        <v>1014</v>
      </c>
      <c r="G121" s="317" t="s">
        <v>1014</v>
      </c>
      <c r="H121" s="295" t="s">
        <v>1014</v>
      </c>
      <c r="I121" s="272"/>
      <c r="J121" s="274"/>
      <c r="K121" s="274"/>
    </row>
    <row r="122" spans="1:11" s="66" customFormat="1" x14ac:dyDescent="0.25">
      <c r="A122" s="287" t="s">
        <v>435</v>
      </c>
      <c r="B122" s="293" t="s">
        <v>207</v>
      </c>
      <c r="C122" s="289" t="s">
        <v>999</v>
      </c>
      <c r="D122" s="319" t="s">
        <v>476</v>
      </c>
      <c r="E122" s="280" t="s">
        <v>1014</v>
      </c>
      <c r="F122" s="280" t="s">
        <v>1014</v>
      </c>
      <c r="G122" s="317" t="s">
        <v>1014</v>
      </c>
      <c r="H122" s="295" t="s">
        <v>1014</v>
      </c>
      <c r="I122" s="272"/>
      <c r="J122" s="274"/>
      <c r="K122" s="274"/>
    </row>
    <row r="123" spans="1:11" s="66" customFormat="1" x14ac:dyDescent="0.25">
      <c r="A123" s="287" t="s">
        <v>436</v>
      </c>
      <c r="B123" s="468" t="s">
        <v>325</v>
      </c>
      <c r="C123" s="289" t="s">
        <v>999</v>
      </c>
      <c r="D123" s="319">
        <v>2418.38956204852</v>
      </c>
      <c r="E123" s="280">
        <f>м!E123+мо!E123</f>
        <v>2741.2137324564069</v>
      </c>
      <c r="F123" s="280">
        <f>E123-D123</f>
        <v>322.82417040788687</v>
      </c>
      <c r="G123" s="317">
        <f>F123/D123*100</f>
        <v>13.348724931414091</v>
      </c>
      <c r="H123" s="295" t="s">
        <v>1014</v>
      </c>
      <c r="I123" s="272"/>
      <c r="J123" s="274"/>
      <c r="K123" s="274"/>
    </row>
    <row r="124" spans="1:11" s="66" customFormat="1" x14ac:dyDescent="0.25">
      <c r="A124" s="287" t="s">
        <v>437</v>
      </c>
      <c r="B124" s="470" t="s">
        <v>438</v>
      </c>
      <c r="C124" s="289" t="s">
        <v>999</v>
      </c>
      <c r="D124" s="319">
        <v>3203.9650964838556</v>
      </c>
      <c r="E124" s="280">
        <f>м!E124+мо!E124</f>
        <v>2687.2857256485604</v>
      </c>
      <c r="F124" s="280">
        <f>E124-D124</f>
        <v>-516.67937083529523</v>
      </c>
      <c r="G124" s="317">
        <f>F124/D124*100</f>
        <v>-16.126248422690914</v>
      </c>
      <c r="H124" s="295" t="s">
        <v>1014</v>
      </c>
      <c r="I124" s="272"/>
      <c r="J124" s="274"/>
      <c r="K124" s="274"/>
    </row>
    <row r="125" spans="1:11" s="66" customFormat="1" x14ac:dyDescent="0.25">
      <c r="A125" s="287" t="s">
        <v>36</v>
      </c>
      <c r="B125" s="468" t="s">
        <v>307</v>
      </c>
      <c r="C125" s="289" t="s">
        <v>999</v>
      </c>
      <c r="D125" s="319" t="s">
        <v>476</v>
      </c>
      <c r="E125" s="281" t="s">
        <v>1014</v>
      </c>
      <c r="F125" s="281" t="s">
        <v>1014</v>
      </c>
      <c r="G125" s="321" t="s">
        <v>1014</v>
      </c>
      <c r="H125" s="295" t="s">
        <v>1014</v>
      </c>
      <c r="I125" s="272"/>
      <c r="J125" s="274"/>
      <c r="K125" s="274"/>
    </row>
    <row r="126" spans="1:11" s="66" customFormat="1" ht="31.5" x14ac:dyDescent="0.25">
      <c r="A126" s="287" t="s">
        <v>439</v>
      </c>
      <c r="B126" s="290" t="s">
        <v>308</v>
      </c>
      <c r="C126" s="289" t="s">
        <v>999</v>
      </c>
      <c r="D126" s="319" t="s">
        <v>476</v>
      </c>
      <c r="E126" s="281" t="s">
        <v>1014</v>
      </c>
      <c r="F126" s="281" t="s">
        <v>1014</v>
      </c>
      <c r="G126" s="321" t="s">
        <v>1014</v>
      </c>
      <c r="H126" s="295" t="s">
        <v>1014</v>
      </c>
      <c r="I126" s="272"/>
      <c r="J126" s="274"/>
      <c r="K126" s="274"/>
    </row>
    <row r="127" spans="1:11" s="66" customFormat="1" ht="31.5" x14ac:dyDescent="0.25">
      <c r="A127" s="287" t="s">
        <v>440</v>
      </c>
      <c r="B127" s="290" t="s">
        <v>309</v>
      </c>
      <c r="C127" s="289" t="s">
        <v>999</v>
      </c>
      <c r="D127" s="319" t="s">
        <v>476</v>
      </c>
      <c r="E127" s="281" t="s">
        <v>1014</v>
      </c>
      <c r="F127" s="281" t="s">
        <v>1014</v>
      </c>
      <c r="G127" s="321" t="s">
        <v>1014</v>
      </c>
      <c r="H127" s="295" t="s">
        <v>1014</v>
      </c>
      <c r="I127" s="272"/>
      <c r="J127" s="274"/>
      <c r="K127" s="274"/>
    </row>
    <row r="128" spans="1:11" s="66" customFormat="1" ht="31.5" x14ac:dyDescent="0.25">
      <c r="A128" s="287" t="s">
        <v>441</v>
      </c>
      <c r="B128" s="290" t="s">
        <v>310</v>
      </c>
      <c r="C128" s="289" t="s">
        <v>999</v>
      </c>
      <c r="D128" s="319" t="s">
        <v>476</v>
      </c>
      <c r="E128" s="281" t="s">
        <v>1014</v>
      </c>
      <c r="F128" s="281" t="s">
        <v>1014</v>
      </c>
      <c r="G128" s="321" t="s">
        <v>1014</v>
      </c>
      <c r="H128" s="295" t="s">
        <v>1014</v>
      </c>
      <c r="I128" s="272"/>
      <c r="J128" s="274"/>
      <c r="K128" s="274"/>
    </row>
    <row r="129" spans="1:11" s="66" customFormat="1" x14ac:dyDescent="0.25">
      <c r="A129" s="287" t="s">
        <v>37</v>
      </c>
      <c r="B129" s="292" t="s">
        <v>442</v>
      </c>
      <c r="C129" s="289" t="s">
        <v>999</v>
      </c>
      <c r="D129" s="319" t="s">
        <v>476</v>
      </c>
      <c r="E129" s="281" t="s">
        <v>1014</v>
      </c>
      <c r="F129" s="281" t="s">
        <v>1014</v>
      </c>
      <c r="G129" s="321" t="s">
        <v>1014</v>
      </c>
      <c r="H129" s="295" t="s">
        <v>1014</v>
      </c>
      <c r="I129" s="272"/>
      <c r="J129" s="274"/>
      <c r="K129" s="274"/>
    </row>
    <row r="130" spans="1:11" s="66" customFormat="1" x14ac:dyDescent="0.25">
      <c r="A130" s="287" t="s">
        <v>38</v>
      </c>
      <c r="B130" s="292" t="s">
        <v>443</v>
      </c>
      <c r="C130" s="289" t="s">
        <v>999</v>
      </c>
      <c r="D130" s="319">
        <v>1144.4967315826443</v>
      </c>
      <c r="E130" s="280">
        <f>м!E130+мо!E130</f>
        <v>1950.0176127879513</v>
      </c>
      <c r="F130" s="280">
        <f>E130-D130</f>
        <v>805.52088120530698</v>
      </c>
      <c r="G130" s="317">
        <f>F130/D130*100</f>
        <v>70.382104114129589</v>
      </c>
      <c r="H130" s="295" t="s">
        <v>1014</v>
      </c>
      <c r="I130" s="272"/>
      <c r="J130" s="274"/>
      <c r="K130" s="274"/>
    </row>
    <row r="131" spans="1:11" s="66" customFormat="1" x14ac:dyDescent="0.25">
      <c r="A131" s="287" t="s">
        <v>39</v>
      </c>
      <c r="B131" s="292" t="s">
        <v>444</v>
      </c>
      <c r="C131" s="289" t="s">
        <v>999</v>
      </c>
      <c r="D131" s="319" t="s">
        <v>476</v>
      </c>
      <c r="E131" s="280" t="s">
        <v>1014</v>
      </c>
      <c r="F131" s="280" t="s">
        <v>1014</v>
      </c>
      <c r="G131" s="317" t="s">
        <v>1014</v>
      </c>
      <c r="H131" s="295" t="s">
        <v>1014</v>
      </c>
      <c r="I131" s="272"/>
      <c r="J131" s="274"/>
      <c r="K131" s="274"/>
    </row>
    <row r="132" spans="1:11" s="66" customFormat="1" x14ac:dyDescent="0.25">
      <c r="A132" s="287" t="s">
        <v>445</v>
      </c>
      <c r="B132" s="292" t="s">
        <v>446</v>
      </c>
      <c r="C132" s="289" t="s">
        <v>999</v>
      </c>
      <c r="D132" s="319">
        <v>1620.2888204332003</v>
      </c>
      <c r="E132" s="280">
        <f>м!E132+мо!E132</f>
        <v>239.89146795360438</v>
      </c>
      <c r="F132" s="280">
        <f>E132-D132</f>
        <v>-1380.3973524795958</v>
      </c>
      <c r="G132" s="317">
        <f>F132/D132*100</f>
        <v>-85.194524276883726</v>
      </c>
      <c r="H132" s="295" t="s">
        <v>1014</v>
      </c>
      <c r="I132" s="272"/>
      <c r="J132" s="274"/>
      <c r="K132" s="274"/>
    </row>
    <row r="133" spans="1:11" s="66" customFormat="1" x14ac:dyDescent="0.25">
      <c r="A133" s="287" t="s">
        <v>447</v>
      </c>
      <c r="B133" s="292" t="s">
        <v>448</v>
      </c>
      <c r="C133" s="289" t="s">
        <v>999</v>
      </c>
      <c r="D133" s="319">
        <v>0</v>
      </c>
      <c r="E133" s="280">
        <f>м!E133+мо!E133</f>
        <v>-0.21043725946645445</v>
      </c>
      <c r="F133" s="280">
        <f>E133-D133</f>
        <v>-0.21043725946645445</v>
      </c>
      <c r="G133" s="317" t="s">
        <v>1014</v>
      </c>
      <c r="H133" s="295" t="s">
        <v>1014</v>
      </c>
      <c r="I133" s="272"/>
      <c r="J133" s="274"/>
      <c r="K133" s="274"/>
    </row>
    <row r="134" spans="1:11" s="66" customFormat="1" x14ac:dyDescent="0.25">
      <c r="A134" s="287" t="s">
        <v>449</v>
      </c>
      <c r="B134" s="292" t="s">
        <v>450</v>
      </c>
      <c r="C134" s="289" t="s">
        <v>999</v>
      </c>
      <c r="D134" s="319" t="s">
        <v>476</v>
      </c>
      <c r="E134" s="280" t="s">
        <v>1014</v>
      </c>
      <c r="F134" s="280" t="s">
        <v>1014</v>
      </c>
      <c r="G134" s="317" t="s">
        <v>1014</v>
      </c>
      <c r="H134" s="295" t="s">
        <v>1014</v>
      </c>
      <c r="I134" s="272"/>
      <c r="J134" s="274"/>
      <c r="K134" s="274"/>
    </row>
    <row r="135" spans="1:11" s="66" customFormat="1" ht="31.5" x14ac:dyDescent="0.25">
      <c r="A135" s="287" t="s">
        <v>451</v>
      </c>
      <c r="B135" s="292" t="s">
        <v>321</v>
      </c>
      <c r="C135" s="289" t="s">
        <v>999</v>
      </c>
      <c r="D135" s="319" t="s">
        <v>476</v>
      </c>
      <c r="E135" s="280" t="s">
        <v>1014</v>
      </c>
      <c r="F135" s="280" t="s">
        <v>1014</v>
      </c>
      <c r="G135" s="317" t="s">
        <v>1014</v>
      </c>
      <c r="H135" s="295" t="s">
        <v>1014</v>
      </c>
      <c r="I135" s="272"/>
      <c r="J135" s="274"/>
      <c r="K135" s="274"/>
    </row>
    <row r="136" spans="1:11" s="66" customFormat="1" x14ac:dyDescent="0.25">
      <c r="A136" s="287" t="s">
        <v>452</v>
      </c>
      <c r="B136" s="293" t="s">
        <v>453</v>
      </c>
      <c r="C136" s="289" t="s">
        <v>999</v>
      </c>
      <c r="D136" s="319" t="s">
        <v>476</v>
      </c>
      <c r="E136" s="280" t="s">
        <v>1014</v>
      </c>
      <c r="F136" s="280" t="s">
        <v>1014</v>
      </c>
      <c r="G136" s="317" t="s">
        <v>1014</v>
      </c>
      <c r="H136" s="295" t="s">
        <v>1014</v>
      </c>
      <c r="I136" s="272"/>
      <c r="J136" s="274"/>
      <c r="K136" s="274"/>
    </row>
    <row r="137" spans="1:11" s="66" customFormat="1" x14ac:dyDescent="0.25">
      <c r="A137" s="287" t="s">
        <v>454</v>
      </c>
      <c r="B137" s="293" t="s">
        <v>207</v>
      </c>
      <c r="C137" s="289" t="s">
        <v>999</v>
      </c>
      <c r="D137" s="319" t="s">
        <v>476</v>
      </c>
      <c r="E137" s="280" t="s">
        <v>1014</v>
      </c>
      <c r="F137" s="280" t="s">
        <v>1014</v>
      </c>
      <c r="G137" s="317" t="s">
        <v>1014</v>
      </c>
      <c r="H137" s="295" t="s">
        <v>1014</v>
      </c>
      <c r="I137" s="272"/>
      <c r="J137" s="274"/>
      <c r="K137" s="274"/>
    </row>
    <row r="138" spans="1:11" s="66" customFormat="1" x14ac:dyDescent="0.25">
      <c r="A138" s="287" t="s">
        <v>455</v>
      </c>
      <c r="B138" s="292" t="s">
        <v>456</v>
      </c>
      <c r="C138" s="289" t="s">
        <v>999</v>
      </c>
      <c r="D138" s="319">
        <v>439.17954446801127</v>
      </c>
      <c r="E138" s="280">
        <f>м!E138+мо!E138</f>
        <v>497.58708216647062</v>
      </c>
      <c r="F138" s="280">
        <f>E138-D138</f>
        <v>58.40753769845935</v>
      </c>
      <c r="G138" s="317">
        <f>F138/D138*100</f>
        <v>13.299239100311425</v>
      </c>
      <c r="H138" s="295" t="s">
        <v>1014</v>
      </c>
      <c r="I138" s="272"/>
      <c r="J138" s="274"/>
      <c r="K138" s="274"/>
    </row>
    <row r="139" spans="1:11" s="66" customFormat="1" x14ac:dyDescent="0.25">
      <c r="A139" s="287" t="s">
        <v>457</v>
      </c>
      <c r="B139" s="470" t="s">
        <v>458</v>
      </c>
      <c r="C139" s="289" t="s">
        <v>999</v>
      </c>
      <c r="D139" s="319">
        <v>11649.295868595889</v>
      </c>
      <c r="E139" s="280">
        <f>E109-E124</f>
        <v>11363.834382472569</v>
      </c>
      <c r="F139" s="280">
        <f>E139-D139</f>
        <v>-285.46148612332036</v>
      </c>
      <c r="G139" s="317">
        <f>F139/D139*100</f>
        <v>-2.450461292625127</v>
      </c>
      <c r="H139" s="295" t="s">
        <v>1014</v>
      </c>
      <c r="I139" s="272"/>
      <c r="J139" s="274"/>
      <c r="K139" s="274"/>
    </row>
    <row r="140" spans="1:11" s="66" customFormat="1" x14ac:dyDescent="0.25">
      <c r="A140" s="287" t="s">
        <v>40</v>
      </c>
      <c r="B140" s="468" t="s">
        <v>307</v>
      </c>
      <c r="C140" s="289" t="s">
        <v>999</v>
      </c>
      <c r="D140" s="319" t="s">
        <v>476</v>
      </c>
      <c r="E140" s="280" t="s">
        <v>1014</v>
      </c>
      <c r="F140" s="280" t="s">
        <v>1014</v>
      </c>
      <c r="G140" s="317" t="s">
        <v>1014</v>
      </c>
      <c r="H140" s="295" t="s">
        <v>1014</v>
      </c>
      <c r="I140" s="272"/>
      <c r="J140" s="274"/>
      <c r="K140" s="274"/>
    </row>
    <row r="141" spans="1:11" s="66" customFormat="1" ht="31.5" x14ac:dyDescent="0.25">
      <c r="A141" s="287" t="s">
        <v>459</v>
      </c>
      <c r="B141" s="290" t="s">
        <v>308</v>
      </c>
      <c r="C141" s="289" t="s">
        <v>999</v>
      </c>
      <c r="D141" s="319" t="s">
        <v>476</v>
      </c>
      <c r="E141" s="280" t="s">
        <v>1014</v>
      </c>
      <c r="F141" s="280" t="s">
        <v>1014</v>
      </c>
      <c r="G141" s="317" t="s">
        <v>1014</v>
      </c>
      <c r="H141" s="295" t="s">
        <v>1014</v>
      </c>
      <c r="I141" s="272"/>
      <c r="J141" s="274"/>
      <c r="K141" s="274"/>
    </row>
    <row r="142" spans="1:11" s="66" customFormat="1" ht="31.5" x14ac:dyDescent="0.25">
      <c r="A142" s="287" t="s">
        <v>460</v>
      </c>
      <c r="B142" s="290" t="s">
        <v>309</v>
      </c>
      <c r="C142" s="289" t="s">
        <v>999</v>
      </c>
      <c r="D142" s="319" t="s">
        <v>476</v>
      </c>
      <c r="E142" s="280" t="s">
        <v>1014</v>
      </c>
      <c r="F142" s="280" t="s">
        <v>1014</v>
      </c>
      <c r="G142" s="317" t="s">
        <v>1014</v>
      </c>
      <c r="H142" s="295" t="s">
        <v>1014</v>
      </c>
      <c r="I142" s="272"/>
      <c r="J142" s="274"/>
      <c r="K142" s="274"/>
    </row>
    <row r="143" spans="1:11" s="66" customFormat="1" ht="31.5" x14ac:dyDescent="0.25">
      <c r="A143" s="287" t="s">
        <v>461</v>
      </c>
      <c r="B143" s="290" t="s">
        <v>310</v>
      </c>
      <c r="C143" s="289" t="s">
        <v>999</v>
      </c>
      <c r="D143" s="319" t="s">
        <v>476</v>
      </c>
      <c r="E143" s="280" t="s">
        <v>1014</v>
      </c>
      <c r="F143" s="280" t="s">
        <v>1014</v>
      </c>
      <c r="G143" s="317" t="s">
        <v>1014</v>
      </c>
      <c r="H143" s="295" t="s">
        <v>1014</v>
      </c>
      <c r="I143" s="272"/>
      <c r="J143" s="274"/>
      <c r="K143" s="274"/>
    </row>
    <row r="144" spans="1:11" s="66" customFormat="1" x14ac:dyDescent="0.25">
      <c r="A144" s="287" t="s">
        <v>41</v>
      </c>
      <c r="B144" s="468" t="s">
        <v>311</v>
      </c>
      <c r="C144" s="289" t="s">
        <v>999</v>
      </c>
      <c r="D144" s="319" t="s">
        <v>476</v>
      </c>
      <c r="E144" s="280" t="s">
        <v>1014</v>
      </c>
      <c r="F144" s="280" t="s">
        <v>1014</v>
      </c>
      <c r="G144" s="317" t="s">
        <v>1014</v>
      </c>
      <c r="H144" s="295" t="s">
        <v>1014</v>
      </c>
      <c r="I144" s="272"/>
      <c r="J144" s="274"/>
      <c r="K144" s="274"/>
    </row>
    <row r="145" spans="1:11" s="66" customFormat="1" x14ac:dyDescent="0.25">
      <c r="A145" s="287" t="s">
        <v>42</v>
      </c>
      <c r="B145" s="468" t="s">
        <v>312</v>
      </c>
      <c r="C145" s="289" t="s">
        <v>999</v>
      </c>
      <c r="D145" s="281">
        <v>2368.0794047459381</v>
      </c>
      <c r="E145" s="280">
        <f>м!E145+мо!E145</f>
        <v>8039.4828353586472</v>
      </c>
      <c r="F145" s="280">
        <f>E145-D145</f>
        <v>5671.4034306127087</v>
      </c>
      <c r="G145" s="317">
        <f>F145/D145*100</f>
        <v>239.4938032587286</v>
      </c>
      <c r="H145" s="295" t="s">
        <v>1014</v>
      </c>
      <c r="I145" s="272"/>
      <c r="J145" s="274"/>
      <c r="K145" s="274"/>
    </row>
    <row r="146" spans="1:11" s="66" customFormat="1" x14ac:dyDescent="0.25">
      <c r="A146" s="287" t="s">
        <v>43</v>
      </c>
      <c r="B146" s="468" t="s">
        <v>313</v>
      </c>
      <c r="C146" s="289" t="s">
        <v>999</v>
      </c>
      <c r="D146" s="319" t="s">
        <v>476</v>
      </c>
      <c r="E146" s="280" t="s">
        <v>1014</v>
      </c>
      <c r="F146" s="280" t="s">
        <v>1014</v>
      </c>
      <c r="G146" s="317" t="s">
        <v>1014</v>
      </c>
      <c r="H146" s="295" t="s">
        <v>1014</v>
      </c>
      <c r="I146" s="272"/>
      <c r="J146" s="274"/>
      <c r="K146" s="274"/>
    </row>
    <row r="147" spans="1:11" s="66" customFormat="1" x14ac:dyDescent="0.25">
      <c r="A147" s="287" t="s">
        <v>462</v>
      </c>
      <c r="B147" s="288" t="s">
        <v>315</v>
      </c>
      <c r="C147" s="289" t="s">
        <v>999</v>
      </c>
      <c r="D147" s="281">
        <v>7302.0064462694427</v>
      </c>
      <c r="E147" s="280">
        <f>м!E147+мо!E147</f>
        <v>1081.6737611745086</v>
      </c>
      <c r="F147" s="280">
        <f>E147-D147</f>
        <v>-6220.3326850949343</v>
      </c>
      <c r="G147" s="317">
        <f>F147/D147*100</f>
        <v>-85.186622757267898</v>
      </c>
      <c r="H147" s="295" t="s">
        <v>1014</v>
      </c>
      <c r="I147" s="272"/>
      <c r="J147" s="274"/>
      <c r="K147" s="274"/>
    </row>
    <row r="148" spans="1:11" s="66" customFormat="1" x14ac:dyDescent="0.25">
      <c r="A148" s="287" t="s">
        <v>463</v>
      </c>
      <c r="B148" s="468" t="s">
        <v>317</v>
      </c>
      <c r="C148" s="289" t="s">
        <v>999</v>
      </c>
      <c r="D148" s="319">
        <v>0</v>
      </c>
      <c r="E148" s="280">
        <f>м!E148+мо!E148</f>
        <v>-0.94886435053354601</v>
      </c>
      <c r="F148" s="280">
        <f>E148-D148</f>
        <v>-0.94886435053354601</v>
      </c>
      <c r="G148" s="321" t="s">
        <v>1014</v>
      </c>
      <c r="H148" s="295" t="s">
        <v>1014</v>
      </c>
      <c r="I148" s="272"/>
      <c r="J148" s="274"/>
      <c r="K148" s="274"/>
    </row>
    <row r="149" spans="1:11" s="66" customFormat="1" x14ac:dyDescent="0.25">
      <c r="A149" s="287" t="s">
        <v>464</v>
      </c>
      <c r="B149" s="468" t="s">
        <v>319</v>
      </c>
      <c r="C149" s="289" t="s">
        <v>999</v>
      </c>
      <c r="D149" s="319" t="s">
        <v>476</v>
      </c>
      <c r="E149" s="281" t="s">
        <v>1014</v>
      </c>
      <c r="F149" s="281" t="s">
        <v>1014</v>
      </c>
      <c r="G149" s="321" t="s">
        <v>1014</v>
      </c>
      <c r="H149" s="295" t="s">
        <v>1014</v>
      </c>
      <c r="I149" s="272"/>
      <c r="J149" s="274"/>
      <c r="K149" s="274"/>
    </row>
    <row r="150" spans="1:11" s="66" customFormat="1" ht="31.5" x14ac:dyDescent="0.25">
      <c r="A150" s="287" t="s">
        <v>465</v>
      </c>
      <c r="B150" s="288" t="s">
        <v>321</v>
      </c>
      <c r="C150" s="289" t="s">
        <v>999</v>
      </c>
      <c r="D150" s="319" t="s">
        <v>476</v>
      </c>
      <c r="E150" s="281" t="s">
        <v>1014</v>
      </c>
      <c r="F150" s="281" t="s">
        <v>1014</v>
      </c>
      <c r="G150" s="321" t="s">
        <v>1014</v>
      </c>
      <c r="H150" s="295" t="s">
        <v>1014</v>
      </c>
      <c r="I150" s="272"/>
      <c r="J150" s="274"/>
      <c r="K150" s="274"/>
    </row>
    <row r="151" spans="1:11" s="66" customFormat="1" x14ac:dyDescent="0.25">
      <c r="A151" s="287" t="s">
        <v>466</v>
      </c>
      <c r="B151" s="293" t="s">
        <v>206</v>
      </c>
      <c r="C151" s="289" t="s">
        <v>999</v>
      </c>
      <c r="D151" s="319" t="s">
        <v>476</v>
      </c>
      <c r="E151" s="281" t="s">
        <v>1014</v>
      </c>
      <c r="F151" s="281" t="s">
        <v>1014</v>
      </c>
      <c r="G151" s="321" t="s">
        <v>1014</v>
      </c>
      <c r="H151" s="295" t="s">
        <v>1014</v>
      </c>
      <c r="I151" s="272"/>
      <c r="J151" s="274"/>
      <c r="K151" s="274"/>
    </row>
    <row r="152" spans="1:11" s="66" customFormat="1" x14ac:dyDescent="0.25">
      <c r="A152" s="287" t="s">
        <v>467</v>
      </c>
      <c r="B152" s="293" t="s">
        <v>207</v>
      </c>
      <c r="C152" s="289" t="s">
        <v>999</v>
      </c>
      <c r="D152" s="319" t="s">
        <v>476</v>
      </c>
      <c r="E152" s="281" t="s">
        <v>1014</v>
      </c>
      <c r="F152" s="281" t="s">
        <v>1014</v>
      </c>
      <c r="G152" s="321" t="s">
        <v>1014</v>
      </c>
      <c r="H152" s="295" t="s">
        <v>1014</v>
      </c>
      <c r="I152" s="272"/>
      <c r="J152" s="274"/>
      <c r="K152" s="274"/>
    </row>
    <row r="153" spans="1:11" s="66" customFormat="1" x14ac:dyDescent="0.25">
      <c r="A153" s="287" t="s">
        <v>468</v>
      </c>
      <c r="B153" s="468" t="s">
        <v>325</v>
      </c>
      <c r="C153" s="289" t="s">
        <v>999</v>
      </c>
      <c r="D153" s="281">
        <v>1979.210017580509</v>
      </c>
      <c r="E153" s="280">
        <f>м!E153+мо!E153</f>
        <v>2243.6266502899362</v>
      </c>
      <c r="F153" s="280">
        <f t="shared" ref="F153:F158" si="7">E153-D153</f>
        <v>264.41663270942718</v>
      </c>
      <c r="G153" s="317">
        <f>F153/D153*100</f>
        <v>13.359705658354743</v>
      </c>
      <c r="H153" s="295" t="s">
        <v>1014</v>
      </c>
      <c r="I153" s="272"/>
      <c r="J153" s="274"/>
      <c r="K153" s="274"/>
    </row>
    <row r="154" spans="1:11" s="66" customFormat="1" x14ac:dyDescent="0.25">
      <c r="A154" s="287" t="s">
        <v>469</v>
      </c>
      <c r="B154" s="470" t="s">
        <v>470</v>
      </c>
      <c r="C154" s="289" t="s">
        <v>999</v>
      </c>
      <c r="D154" s="319">
        <v>11649.295868595889</v>
      </c>
      <c r="E154" s="280">
        <f>м!E154+мо!E154</f>
        <v>11363.834382472558</v>
      </c>
      <c r="F154" s="280">
        <f t="shared" si="7"/>
        <v>-285.46148612333127</v>
      </c>
      <c r="G154" s="317">
        <f>F154/D154*100</f>
        <v>-2.4504612926252207</v>
      </c>
      <c r="H154" s="295" t="s">
        <v>1014</v>
      </c>
      <c r="I154" s="272"/>
      <c r="J154" s="274"/>
      <c r="K154" s="274"/>
    </row>
    <row r="155" spans="1:11" s="66" customFormat="1" x14ac:dyDescent="0.25">
      <c r="A155" s="287" t="s">
        <v>44</v>
      </c>
      <c r="B155" s="292" t="s">
        <v>471</v>
      </c>
      <c r="C155" s="289" t="s">
        <v>999</v>
      </c>
      <c r="D155" s="319">
        <v>2057.3642823432751</v>
      </c>
      <c r="E155" s="280">
        <f>м!E155+мо!E155</f>
        <v>3145.8287737866767</v>
      </c>
      <c r="F155" s="280">
        <f t="shared" si="7"/>
        <v>1088.4644914434016</v>
      </c>
      <c r="G155" s="317">
        <f>F155/D155*100</f>
        <v>52.905773702053082</v>
      </c>
      <c r="H155" s="295" t="s">
        <v>1014</v>
      </c>
      <c r="I155" s="272"/>
      <c r="J155" s="274"/>
      <c r="K155" s="274"/>
    </row>
    <row r="156" spans="1:11" s="66" customFormat="1" x14ac:dyDescent="0.25">
      <c r="A156" s="287" t="s">
        <v>45</v>
      </c>
      <c r="B156" s="292" t="s">
        <v>472</v>
      </c>
      <c r="C156" s="289" t="s">
        <v>999</v>
      </c>
      <c r="D156" s="319">
        <v>0</v>
      </c>
      <c r="E156" s="280">
        <f>м!E156+мо!E156</f>
        <v>0</v>
      </c>
      <c r="F156" s="280">
        <f t="shared" si="7"/>
        <v>0</v>
      </c>
      <c r="G156" s="317">
        <v>0</v>
      </c>
      <c r="H156" s="295" t="s">
        <v>1014</v>
      </c>
      <c r="I156" s="272"/>
      <c r="J156" s="274"/>
      <c r="K156" s="274"/>
    </row>
    <row r="157" spans="1:11" s="66" customFormat="1" x14ac:dyDescent="0.25">
      <c r="A157" s="287" t="s">
        <v>46</v>
      </c>
      <c r="B157" s="292" t="s">
        <v>473</v>
      </c>
      <c r="C157" s="289" t="s">
        <v>999</v>
      </c>
      <c r="D157" s="319">
        <v>3820.8968811263003</v>
      </c>
      <c r="E157" s="280">
        <f>м!E157+мо!E157</f>
        <v>4135.2320746326004</v>
      </c>
      <c r="F157" s="280">
        <f t="shared" si="7"/>
        <v>314.33519350630013</v>
      </c>
      <c r="G157" s="317">
        <f>F157/D157*100</f>
        <v>8.2267384670596595</v>
      </c>
      <c r="H157" s="295" t="s">
        <v>1014</v>
      </c>
      <c r="I157" s="272"/>
      <c r="J157" s="274"/>
      <c r="K157" s="274"/>
    </row>
    <row r="158" spans="1:11" s="66" customFormat="1" ht="16.5" thickBot="1" x14ac:dyDescent="0.3">
      <c r="A158" s="474" t="s">
        <v>47</v>
      </c>
      <c r="B158" s="292" t="s">
        <v>474</v>
      </c>
      <c r="C158" s="289" t="s">
        <v>999</v>
      </c>
      <c r="D158" s="319">
        <v>5771.0347051263143</v>
      </c>
      <c r="E158" s="286">
        <f>м!E158+мо!E158</f>
        <v>4254.6380254999476</v>
      </c>
      <c r="F158" s="286">
        <f t="shared" si="7"/>
        <v>-1516.3966796263667</v>
      </c>
      <c r="G158" s="317">
        <f>F158/D158*100</f>
        <v>-26.275993077625692</v>
      </c>
      <c r="H158" s="295" t="s">
        <v>1014</v>
      </c>
      <c r="I158" s="272"/>
      <c r="J158" s="274"/>
      <c r="K158" s="274"/>
    </row>
    <row r="159" spans="1:11" s="66" customFormat="1" ht="17.25" customHeight="1" x14ac:dyDescent="0.25">
      <c r="A159" s="465" t="s">
        <v>475</v>
      </c>
      <c r="B159" s="466" t="s">
        <v>378</v>
      </c>
      <c r="C159" s="467"/>
      <c r="D159" s="326"/>
      <c r="E159" s="314"/>
      <c r="F159" s="314"/>
      <c r="G159" s="327"/>
      <c r="H159" s="316"/>
      <c r="I159" s="272"/>
      <c r="J159" s="274"/>
      <c r="K159" s="274"/>
    </row>
    <row r="160" spans="1:11" s="66" customFormat="1" ht="31.5" x14ac:dyDescent="0.25">
      <c r="A160" s="287" t="s">
        <v>48</v>
      </c>
      <c r="B160" s="292" t="s">
        <v>477</v>
      </c>
      <c r="C160" s="289" t="s">
        <v>999</v>
      </c>
      <c r="D160" s="280">
        <v>42654.555009214375</v>
      </c>
      <c r="E160" s="280">
        <f>E109+E105+E69</f>
        <v>46233.738490328018</v>
      </c>
      <c r="F160" s="280">
        <f t="shared" ref="F160:F165" si="8">E160-D160</f>
        <v>3579.1834811136432</v>
      </c>
      <c r="G160" s="317">
        <f t="shared" ref="G160:G165" si="9">F160/D160*100</f>
        <v>8.3910932380854888</v>
      </c>
      <c r="H160" s="295" t="s">
        <v>1014</v>
      </c>
      <c r="I160" s="272"/>
      <c r="J160" s="274"/>
      <c r="K160" s="274"/>
    </row>
    <row r="161" spans="1:11" s="66" customFormat="1" x14ac:dyDescent="0.25">
      <c r="A161" s="287" t="s">
        <v>49</v>
      </c>
      <c r="B161" s="292" t="s">
        <v>478</v>
      </c>
      <c r="C161" s="289" t="s">
        <v>999</v>
      </c>
      <c r="D161" s="280">
        <v>81482.044137715391</v>
      </c>
      <c r="E161" s="280">
        <f>м!E161+мо!E161</f>
        <v>81482.044137715391</v>
      </c>
      <c r="F161" s="280">
        <f t="shared" si="8"/>
        <v>0</v>
      </c>
      <c r="G161" s="317">
        <f t="shared" si="9"/>
        <v>0</v>
      </c>
      <c r="H161" s="295" t="s">
        <v>1014</v>
      </c>
      <c r="I161" s="272"/>
      <c r="J161" s="274"/>
      <c r="K161" s="274"/>
    </row>
    <row r="162" spans="1:11" s="66" customFormat="1" x14ac:dyDescent="0.25">
      <c r="A162" s="287" t="s">
        <v>479</v>
      </c>
      <c r="B162" s="290" t="s">
        <v>480</v>
      </c>
      <c r="C162" s="289" t="s">
        <v>999</v>
      </c>
      <c r="D162" s="319">
        <v>18602.043835616434</v>
      </c>
      <c r="E162" s="280">
        <f>м!E162+мо!E162</f>
        <v>18602.043835616434</v>
      </c>
      <c r="F162" s="280">
        <f t="shared" si="8"/>
        <v>0</v>
      </c>
      <c r="G162" s="317">
        <f t="shared" si="9"/>
        <v>0</v>
      </c>
      <c r="H162" s="295" t="s">
        <v>1014</v>
      </c>
      <c r="I162" s="272"/>
      <c r="J162" s="274"/>
      <c r="K162" s="274"/>
    </row>
    <row r="163" spans="1:11" s="66" customFormat="1" x14ac:dyDescent="0.25">
      <c r="A163" s="287" t="s">
        <v>50</v>
      </c>
      <c r="B163" s="292" t="s">
        <v>481</v>
      </c>
      <c r="C163" s="289" t="s">
        <v>999</v>
      </c>
      <c r="D163" s="319">
        <v>77257.504549226345</v>
      </c>
      <c r="E163" s="280">
        <f>м!E163+мо!E163</f>
        <v>63233.34393448128</v>
      </c>
      <c r="F163" s="280">
        <f t="shared" si="8"/>
        <v>-14024.160614745066</v>
      </c>
      <c r="G163" s="317">
        <f t="shared" si="9"/>
        <v>-18.152489776328796</v>
      </c>
      <c r="H163" s="295" t="s">
        <v>1014</v>
      </c>
      <c r="I163" s="272"/>
      <c r="J163" s="274"/>
      <c r="K163" s="274"/>
    </row>
    <row r="164" spans="1:11" s="66" customFormat="1" x14ac:dyDescent="0.25">
      <c r="A164" s="471" t="s">
        <v>482</v>
      </c>
      <c r="B164" s="290" t="s">
        <v>483</v>
      </c>
      <c r="C164" s="289" t="s">
        <v>999</v>
      </c>
      <c r="D164" s="324">
        <v>38257.504247127399</v>
      </c>
      <c r="E164" s="324">
        <f>м!E164+мо!E164</f>
        <v>38233.343835616441</v>
      </c>
      <c r="F164" s="324">
        <f t="shared" si="8"/>
        <v>-24.160411510958511</v>
      </c>
      <c r="G164" s="325">
        <f t="shared" si="9"/>
        <v>-6.3152084764579536E-2</v>
      </c>
      <c r="H164" s="295" t="s">
        <v>1014</v>
      </c>
      <c r="I164" s="272"/>
      <c r="J164" s="274"/>
      <c r="K164" s="274"/>
    </row>
    <row r="165" spans="1:11" s="66" customFormat="1" ht="32.25" thickBot="1" x14ac:dyDescent="0.3">
      <c r="A165" s="474" t="s">
        <v>51</v>
      </c>
      <c r="B165" s="480" t="s">
        <v>484</v>
      </c>
      <c r="C165" s="476" t="s">
        <v>476</v>
      </c>
      <c r="D165" s="285">
        <v>1.8112369132097834</v>
      </c>
      <c r="E165" s="285">
        <f>E163/(E109+E105+E69)</f>
        <v>1.3676883159191104</v>
      </c>
      <c r="F165" s="324">
        <f t="shared" si="8"/>
        <v>-0.44354859729067297</v>
      </c>
      <c r="G165" s="330">
        <f t="shared" si="9"/>
        <v>-24.488712329997643</v>
      </c>
      <c r="H165" s="331" t="s">
        <v>1014</v>
      </c>
      <c r="I165" s="272"/>
      <c r="J165" s="274"/>
      <c r="K165" s="274"/>
    </row>
    <row r="166" spans="1:11" s="66" customFormat="1" ht="24" customHeight="1" thickBot="1" x14ac:dyDescent="0.3">
      <c r="A166" s="653" t="s">
        <v>485</v>
      </c>
      <c r="B166" s="654"/>
      <c r="C166" s="654"/>
      <c r="D166" s="654"/>
      <c r="E166" s="654"/>
      <c r="F166" s="654"/>
      <c r="G166" s="654"/>
      <c r="H166" s="655"/>
      <c r="I166" s="272"/>
      <c r="J166" s="274"/>
      <c r="K166" s="274"/>
    </row>
    <row r="167" spans="1:11" s="66" customFormat="1" x14ac:dyDescent="0.25">
      <c r="A167" s="465" t="s">
        <v>486</v>
      </c>
      <c r="B167" s="466" t="s">
        <v>487</v>
      </c>
      <c r="C167" s="467" t="s">
        <v>999</v>
      </c>
      <c r="D167" s="314">
        <v>233083.9129250313</v>
      </c>
      <c r="E167" s="314">
        <f>м!E167+мо!E167</f>
        <v>267132.7225345</v>
      </c>
      <c r="F167" s="314">
        <f>E167-D167</f>
        <v>34048.809609468706</v>
      </c>
      <c r="G167" s="327">
        <f>F167/D167*100</f>
        <v>14.607962077769008</v>
      </c>
      <c r="H167" s="316" t="s">
        <v>1014</v>
      </c>
      <c r="I167" s="272"/>
      <c r="J167" s="274"/>
      <c r="K167" s="274"/>
    </row>
    <row r="168" spans="1:11" s="66" customFormat="1" x14ac:dyDescent="0.25">
      <c r="A168" s="287" t="s">
        <v>52</v>
      </c>
      <c r="B168" s="468" t="s">
        <v>307</v>
      </c>
      <c r="C168" s="289" t="s">
        <v>999</v>
      </c>
      <c r="D168" s="282" t="s">
        <v>476</v>
      </c>
      <c r="E168" s="280" t="s">
        <v>1014</v>
      </c>
      <c r="F168" s="280" t="s">
        <v>1014</v>
      </c>
      <c r="G168" s="317" t="s">
        <v>1014</v>
      </c>
      <c r="H168" s="295" t="s">
        <v>1014</v>
      </c>
      <c r="I168" s="272"/>
      <c r="J168" s="274"/>
      <c r="K168" s="274"/>
    </row>
    <row r="169" spans="1:11" s="66" customFormat="1" ht="31.5" x14ac:dyDescent="0.25">
      <c r="A169" s="287" t="s">
        <v>488</v>
      </c>
      <c r="B169" s="290" t="s">
        <v>308</v>
      </c>
      <c r="C169" s="289" t="s">
        <v>999</v>
      </c>
      <c r="D169" s="282" t="s">
        <v>476</v>
      </c>
      <c r="E169" s="280" t="s">
        <v>1014</v>
      </c>
      <c r="F169" s="280" t="s">
        <v>1014</v>
      </c>
      <c r="G169" s="317" t="s">
        <v>1014</v>
      </c>
      <c r="H169" s="295" t="s">
        <v>1014</v>
      </c>
      <c r="I169" s="272"/>
      <c r="J169" s="274"/>
      <c r="K169" s="274"/>
    </row>
    <row r="170" spans="1:11" s="66" customFormat="1" ht="31.5" x14ac:dyDescent="0.25">
      <c r="A170" s="287" t="s">
        <v>489</v>
      </c>
      <c r="B170" s="290" t="s">
        <v>309</v>
      </c>
      <c r="C170" s="289" t="s">
        <v>999</v>
      </c>
      <c r="D170" s="282" t="s">
        <v>476</v>
      </c>
      <c r="E170" s="280" t="s">
        <v>1014</v>
      </c>
      <c r="F170" s="280" t="s">
        <v>1014</v>
      </c>
      <c r="G170" s="317" t="s">
        <v>1014</v>
      </c>
      <c r="H170" s="295" t="s">
        <v>1014</v>
      </c>
      <c r="I170" s="272"/>
      <c r="J170" s="274"/>
      <c r="K170" s="274"/>
    </row>
    <row r="171" spans="1:11" s="66" customFormat="1" ht="31.5" x14ac:dyDescent="0.25">
      <c r="A171" s="287" t="s">
        <v>490</v>
      </c>
      <c r="B171" s="290" t="s">
        <v>310</v>
      </c>
      <c r="C171" s="289" t="s">
        <v>999</v>
      </c>
      <c r="D171" s="282" t="s">
        <v>476</v>
      </c>
      <c r="E171" s="280" t="s">
        <v>1014</v>
      </c>
      <c r="F171" s="280" t="s">
        <v>1014</v>
      </c>
      <c r="G171" s="317" t="s">
        <v>1014</v>
      </c>
      <c r="H171" s="295" t="s">
        <v>1014</v>
      </c>
      <c r="I171" s="272"/>
      <c r="J171" s="274"/>
      <c r="K171" s="274"/>
    </row>
    <row r="172" spans="1:11" s="66" customFormat="1" x14ac:dyDescent="0.25">
      <c r="A172" s="287" t="s">
        <v>53</v>
      </c>
      <c r="B172" s="468" t="s">
        <v>311</v>
      </c>
      <c r="C172" s="289" t="s">
        <v>999</v>
      </c>
      <c r="D172" s="282" t="s">
        <v>476</v>
      </c>
      <c r="E172" s="280" t="s">
        <v>1014</v>
      </c>
      <c r="F172" s="280" t="s">
        <v>1014</v>
      </c>
      <c r="G172" s="317" t="s">
        <v>1014</v>
      </c>
      <c r="H172" s="295" t="s">
        <v>1014</v>
      </c>
      <c r="I172" s="272"/>
      <c r="J172" s="274"/>
      <c r="K172" s="274"/>
    </row>
    <row r="173" spans="1:11" s="66" customFormat="1" x14ac:dyDescent="0.25">
      <c r="A173" s="287" t="s">
        <v>54</v>
      </c>
      <c r="B173" s="468" t="s">
        <v>312</v>
      </c>
      <c r="C173" s="289" t="s">
        <v>999</v>
      </c>
      <c r="D173" s="280">
        <v>205510.8241829371</v>
      </c>
      <c r="E173" s="280">
        <f>м!E173+мо!E173</f>
        <v>213672.69097018999</v>
      </c>
      <c r="F173" s="280">
        <f>E173-D173</f>
        <v>8161.8667872528895</v>
      </c>
      <c r="G173" s="317">
        <f>F173/D173*100</f>
        <v>3.9715021433554951</v>
      </c>
      <c r="H173" s="295" t="s">
        <v>1014</v>
      </c>
      <c r="I173" s="272"/>
      <c r="J173" s="274"/>
      <c r="K173" s="274"/>
    </row>
    <row r="174" spans="1:11" s="66" customFormat="1" x14ac:dyDescent="0.25">
      <c r="A174" s="287" t="s">
        <v>55</v>
      </c>
      <c r="B174" s="468" t="s">
        <v>313</v>
      </c>
      <c r="C174" s="289" t="s">
        <v>999</v>
      </c>
      <c r="D174" s="337" t="s">
        <v>476</v>
      </c>
      <c r="E174" s="280" t="s">
        <v>1014</v>
      </c>
      <c r="F174" s="280" t="s">
        <v>1014</v>
      </c>
      <c r="G174" s="317" t="s">
        <v>1014</v>
      </c>
      <c r="H174" s="295" t="s">
        <v>1014</v>
      </c>
      <c r="I174" s="272"/>
      <c r="J174" s="274"/>
      <c r="K174" s="274"/>
    </row>
    <row r="175" spans="1:11" s="66" customFormat="1" x14ac:dyDescent="0.25">
      <c r="A175" s="287" t="s">
        <v>491</v>
      </c>
      <c r="B175" s="468" t="s">
        <v>315</v>
      </c>
      <c r="C175" s="289" t="s">
        <v>999</v>
      </c>
      <c r="D175" s="280">
        <v>16519.615466020001</v>
      </c>
      <c r="E175" s="280">
        <f>м!E175+мо!E175</f>
        <v>35144.838756839992</v>
      </c>
      <c r="F175" s="280">
        <f>E175-D175</f>
        <v>18625.223290819991</v>
      </c>
      <c r="G175" s="317">
        <f>F175/D175*100</f>
        <v>112.7461067670196</v>
      </c>
      <c r="H175" s="295" t="s">
        <v>1038</v>
      </c>
      <c r="I175" s="272"/>
      <c r="J175" s="274"/>
      <c r="K175" s="274"/>
    </row>
    <row r="176" spans="1:11" s="66" customFormat="1" x14ac:dyDescent="0.25">
      <c r="A176" s="287" t="s">
        <v>492</v>
      </c>
      <c r="B176" s="468" t="s">
        <v>317</v>
      </c>
      <c r="C176" s="289" t="s">
        <v>999</v>
      </c>
      <c r="D176" s="280">
        <v>0</v>
      </c>
      <c r="E176" s="280">
        <f>м!E176+мо!E176</f>
        <v>146.49006198999999</v>
      </c>
      <c r="F176" s="280">
        <f>E176-D176</f>
        <v>146.49006198999999</v>
      </c>
      <c r="G176" s="317" t="s">
        <v>1014</v>
      </c>
      <c r="H176" s="295" t="s">
        <v>1075</v>
      </c>
      <c r="I176" s="272"/>
      <c r="J176" s="274"/>
      <c r="K176" s="274"/>
    </row>
    <row r="177" spans="1:11" s="66" customFormat="1" x14ac:dyDescent="0.25">
      <c r="A177" s="287" t="s">
        <v>493</v>
      </c>
      <c r="B177" s="468" t="s">
        <v>319</v>
      </c>
      <c r="C177" s="289" t="s">
        <v>999</v>
      </c>
      <c r="D177" s="282" t="s">
        <v>476</v>
      </c>
      <c r="E177" s="280" t="s">
        <v>1014</v>
      </c>
      <c r="F177" s="280" t="s">
        <v>1014</v>
      </c>
      <c r="G177" s="317" t="s">
        <v>1014</v>
      </c>
      <c r="H177" s="295" t="s">
        <v>1014</v>
      </c>
      <c r="I177" s="272"/>
      <c r="J177" s="274"/>
      <c r="K177" s="274"/>
    </row>
    <row r="178" spans="1:11" s="66" customFormat="1" ht="31.5" x14ac:dyDescent="0.25">
      <c r="A178" s="287" t="s">
        <v>494</v>
      </c>
      <c r="B178" s="288" t="s">
        <v>321</v>
      </c>
      <c r="C178" s="289" t="s">
        <v>999</v>
      </c>
      <c r="D178" s="282" t="s">
        <v>476</v>
      </c>
      <c r="E178" s="280" t="s">
        <v>1014</v>
      </c>
      <c r="F178" s="280" t="s">
        <v>1014</v>
      </c>
      <c r="G178" s="317" t="s">
        <v>1014</v>
      </c>
      <c r="H178" s="295" t="s">
        <v>1014</v>
      </c>
      <c r="I178" s="272"/>
      <c r="J178" s="274"/>
      <c r="K178" s="274"/>
    </row>
    <row r="179" spans="1:11" s="66" customFormat="1" x14ac:dyDescent="0.25">
      <c r="A179" s="287" t="s">
        <v>495</v>
      </c>
      <c r="B179" s="293" t="s">
        <v>206</v>
      </c>
      <c r="C179" s="289" t="s">
        <v>999</v>
      </c>
      <c r="D179" s="282" t="s">
        <v>476</v>
      </c>
      <c r="E179" s="280" t="s">
        <v>1014</v>
      </c>
      <c r="F179" s="280" t="s">
        <v>1014</v>
      </c>
      <c r="G179" s="317" t="s">
        <v>1014</v>
      </c>
      <c r="H179" s="295" t="s">
        <v>1014</v>
      </c>
      <c r="I179" s="272"/>
      <c r="J179" s="274"/>
      <c r="K179" s="274"/>
    </row>
    <row r="180" spans="1:11" s="66" customFormat="1" x14ac:dyDescent="0.25">
      <c r="A180" s="287" t="s">
        <v>496</v>
      </c>
      <c r="B180" s="293" t="s">
        <v>207</v>
      </c>
      <c r="C180" s="289" t="s">
        <v>999</v>
      </c>
      <c r="D180" s="282" t="s">
        <v>476</v>
      </c>
      <c r="E180" s="280" t="s">
        <v>1014</v>
      </c>
      <c r="F180" s="280" t="s">
        <v>1014</v>
      </c>
      <c r="G180" s="317" t="s">
        <v>1014</v>
      </c>
      <c r="H180" s="295" t="s">
        <v>1014</v>
      </c>
      <c r="I180" s="272"/>
      <c r="J180" s="274"/>
      <c r="K180" s="274"/>
    </row>
    <row r="181" spans="1:11" s="66" customFormat="1" ht="31.5" x14ac:dyDescent="0.25">
      <c r="A181" s="287" t="s">
        <v>497</v>
      </c>
      <c r="B181" s="292" t="s">
        <v>498</v>
      </c>
      <c r="C181" s="289" t="s">
        <v>999</v>
      </c>
      <c r="D181" s="280">
        <v>0</v>
      </c>
      <c r="E181" s="280">
        <v>0</v>
      </c>
      <c r="F181" s="280">
        <f>E181-D181</f>
        <v>0</v>
      </c>
      <c r="G181" s="317">
        <v>0</v>
      </c>
      <c r="H181" s="295" t="s">
        <v>1014</v>
      </c>
      <c r="I181" s="272"/>
      <c r="J181" s="274"/>
      <c r="K181" s="274"/>
    </row>
    <row r="182" spans="1:11" s="66" customFormat="1" x14ac:dyDescent="0.25">
      <c r="A182" s="287" t="s">
        <v>499</v>
      </c>
      <c r="B182" s="290" t="s">
        <v>500</v>
      </c>
      <c r="C182" s="289" t="s">
        <v>999</v>
      </c>
      <c r="D182" s="338">
        <v>0</v>
      </c>
      <c r="E182" s="280">
        <v>0</v>
      </c>
      <c r="F182" s="280">
        <f>E182-D182</f>
        <v>0</v>
      </c>
      <c r="G182" s="317">
        <v>0</v>
      </c>
      <c r="H182" s="295" t="s">
        <v>1014</v>
      </c>
      <c r="I182" s="272"/>
      <c r="J182" s="274"/>
      <c r="K182" s="274"/>
    </row>
    <row r="183" spans="1:11" s="66" customFormat="1" x14ac:dyDescent="0.25">
      <c r="A183" s="287" t="s">
        <v>501</v>
      </c>
      <c r="B183" s="290" t="s">
        <v>502</v>
      </c>
      <c r="C183" s="289" t="s">
        <v>999</v>
      </c>
      <c r="D183" s="338">
        <v>0</v>
      </c>
      <c r="E183" s="280">
        <v>0</v>
      </c>
      <c r="F183" s="280">
        <f>E183-D183</f>
        <v>0</v>
      </c>
      <c r="G183" s="317">
        <v>0</v>
      </c>
      <c r="H183" s="295" t="s">
        <v>1014</v>
      </c>
      <c r="I183" s="272"/>
      <c r="J183" s="274"/>
      <c r="K183" s="274"/>
    </row>
    <row r="184" spans="1:11" s="66" customFormat="1" x14ac:dyDescent="0.25">
      <c r="A184" s="287" t="s">
        <v>503</v>
      </c>
      <c r="B184" s="468" t="s">
        <v>325</v>
      </c>
      <c r="C184" s="289" t="s">
        <v>999</v>
      </c>
      <c r="D184" s="280">
        <v>11053.473276074206</v>
      </c>
      <c r="E184" s="280">
        <f>м!E184+мо!E184</f>
        <v>18168.702745479997</v>
      </c>
      <c r="F184" s="280">
        <f>E184-D184</f>
        <v>7115.229469405791</v>
      </c>
      <c r="G184" s="317">
        <f>F184/D184*100</f>
        <v>64.370983596685932</v>
      </c>
      <c r="H184" s="295" t="s">
        <v>1052</v>
      </c>
      <c r="I184" s="272"/>
      <c r="J184" s="274"/>
      <c r="K184" s="274"/>
    </row>
    <row r="185" spans="1:11" s="66" customFormat="1" x14ac:dyDescent="0.25">
      <c r="A185" s="287" t="s">
        <v>504</v>
      </c>
      <c r="B185" s="470" t="s">
        <v>505</v>
      </c>
      <c r="C185" s="289" t="s">
        <v>999</v>
      </c>
      <c r="D185" s="280">
        <v>189761.14499041671</v>
      </c>
      <c r="E185" s="280">
        <f>м!E185+мо!E185</f>
        <v>191287.91673465446</v>
      </c>
      <c r="F185" s="280">
        <f>E185-D185</f>
        <v>1526.771744237747</v>
      </c>
      <c r="G185" s="317">
        <f>F185/D185*100</f>
        <v>0.80457553326570197</v>
      </c>
      <c r="H185" s="295" t="s">
        <v>1014</v>
      </c>
      <c r="I185" s="272"/>
      <c r="J185" s="274"/>
      <c r="K185" s="274"/>
    </row>
    <row r="186" spans="1:11" s="66" customFormat="1" x14ac:dyDescent="0.25">
      <c r="A186" s="287" t="s">
        <v>506</v>
      </c>
      <c r="B186" s="292" t="s">
        <v>507</v>
      </c>
      <c r="C186" s="289" t="s">
        <v>999</v>
      </c>
      <c r="D186" s="280">
        <v>0</v>
      </c>
      <c r="E186" s="280">
        <v>0</v>
      </c>
      <c r="F186" s="280">
        <v>0</v>
      </c>
      <c r="G186" s="317">
        <v>0</v>
      </c>
      <c r="H186" s="295" t="s">
        <v>1014</v>
      </c>
      <c r="I186" s="272"/>
      <c r="J186" s="274"/>
      <c r="K186" s="274"/>
    </row>
    <row r="187" spans="1:11" s="66" customFormat="1" x14ac:dyDescent="0.25">
      <c r="A187" s="287" t="s">
        <v>508</v>
      </c>
      <c r="B187" s="292" t="s">
        <v>509</v>
      </c>
      <c r="C187" s="289" t="s">
        <v>999</v>
      </c>
      <c r="D187" s="280">
        <v>27650.940778777222</v>
      </c>
      <c r="E187" s="280">
        <f>м!E187+мо!E187</f>
        <v>28962.24909139</v>
      </c>
      <c r="F187" s="280">
        <f>E187-D187</f>
        <v>1311.3083126127785</v>
      </c>
      <c r="G187" s="317">
        <f>F187/D187*100</f>
        <v>4.7423641861011836</v>
      </c>
      <c r="H187" s="295" t="s">
        <v>1014</v>
      </c>
      <c r="I187" s="272"/>
      <c r="J187" s="274"/>
      <c r="K187" s="274"/>
    </row>
    <row r="188" spans="1:11" s="66" customFormat="1" x14ac:dyDescent="0.25">
      <c r="A188" s="287" t="s">
        <v>510</v>
      </c>
      <c r="B188" s="290" t="s">
        <v>511</v>
      </c>
      <c r="C188" s="289" t="s">
        <v>999</v>
      </c>
      <c r="D188" s="280">
        <v>0</v>
      </c>
      <c r="E188" s="280">
        <f>м!E188+мо!E188</f>
        <v>0</v>
      </c>
      <c r="F188" s="280">
        <f>E188-D188</f>
        <v>0</v>
      </c>
      <c r="G188" s="317">
        <v>0</v>
      </c>
      <c r="H188" s="295" t="s">
        <v>1014</v>
      </c>
      <c r="I188" s="272"/>
      <c r="J188" s="274"/>
      <c r="K188" s="274"/>
    </row>
    <row r="189" spans="1:11" s="66" customFormat="1" x14ac:dyDescent="0.25">
      <c r="A189" s="287" t="s">
        <v>512</v>
      </c>
      <c r="B189" s="290" t="s">
        <v>513</v>
      </c>
      <c r="C189" s="289" t="s">
        <v>999</v>
      </c>
      <c r="D189" s="280">
        <v>0</v>
      </c>
      <c r="E189" s="280">
        <v>0</v>
      </c>
      <c r="F189" s="280">
        <v>0</v>
      </c>
      <c r="G189" s="317">
        <v>0</v>
      </c>
      <c r="H189" s="295" t="s">
        <v>1014</v>
      </c>
      <c r="I189" s="272"/>
      <c r="J189" s="274"/>
      <c r="K189" s="274"/>
    </row>
    <row r="190" spans="1:11" s="66" customFormat="1" x14ac:dyDescent="0.25">
      <c r="A190" s="287" t="s">
        <v>514</v>
      </c>
      <c r="B190" s="290" t="s">
        <v>515</v>
      </c>
      <c r="C190" s="289" t="s">
        <v>999</v>
      </c>
      <c r="D190" s="280">
        <v>27650.940778777222</v>
      </c>
      <c r="E190" s="280">
        <f>м!E190+мо!E190</f>
        <v>28962.24909139</v>
      </c>
      <c r="F190" s="280">
        <f>E190-D190</f>
        <v>1311.3083126127785</v>
      </c>
      <c r="G190" s="317">
        <f>F190/D190*100</f>
        <v>4.7423641861011836</v>
      </c>
      <c r="H190" s="295" t="s">
        <v>1014</v>
      </c>
      <c r="I190" s="272"/>
      <c r="J190" s="274"/>
      <c r="K190" s="274"/>
    </row>
    <row r="191" spans="1:11" s="66" customFormat="1" ht="31.5" x14ac:dyDescent="0.25">
      <c r="A191" s="287" t="s">
        <v>516</v>
      </c>
      <c r="B191" s="292" t="s">
        <v>517</v>
      </c>
      <c r="C191" s="289" t="s">
        <v>999</v>
      </c>
      <c r="D191" s="280">
        <v>26460.943464200995</v>
      </c>
      <c r="E191" s="280">
        <f>м!E191+мо!E191</f>
        <v>25217.889908190002</v>
      </c>
      <c r="F191" s="280">
        <f>E191-D191</f>
        <v>-1243.0535560109929</v>
      </c>
      <c r="G191" s="317">
        <f>F191/D191*100</f>
        <v>-4.6976917421433591</v>
      </c>
      <c r="H191" s="295" t="s">
        <v>1014</v>
      </c>
      <c r="I191" s="272"/>
      <c r="J191" s="274"/>
      <c r="K191" s="274"/>
    </row>
    <row r="192" spans="1:11" s="66" customFormat="1" ht="31.5" x14ac:dyDescent="0.25">
      <c r="A192" s="287" t="s">
        <v>518</v>
      </c>
      <c r="B192" s="292" t="s">
        <v>519</v>
      </c>
      <c r="C192" s="289" t="s">
        <v>999</v>
      </c>
      <c r="D192" s="280">
        <v>66375.431889471365</v>
      </c>
      <c r="E192" s="280">
        <f>м!E192+мо!E192</f>
        <v>66857.685285120009</v>
      </c>
      <c r="F192" s="280">
        <f>E192-D192</f>
        <v>482.25339564864407</v>
      </c>
      <c r="G192" s="317">
        <f>F192/D192*100</f>
        <v>0.72655406062245198</v>
      </c>
      <c r="H192" s="295" t="s">
        <v>1014</v>
      </c>
      <c r="I192" s="272"/>
      <c r="J192" s="274"/>
      <c r="K192" s="274"/>
    </row>
    <row r="193" spans="1:11" s="66" customFormat="1" x14ac:dyDescent="0.25">
      <c r="A193" s="287" t="s">
        <v>520</v>
      </c>
      <c r="B193" s="292" t="s">
        <v>521</v>
      </c>
      <c r="C193" s="289" t="s">
        <v>999</v>
      </c>
      <c r="D193" s="280" t="s">
        <v>476</v>
      </c>
      <c r="E193" s="280" t="s">
        <v>1014</v>
      </c>
      <c r="F193" s="280" t="s">
        <v>1014</v>
      </c>
      <c r="G193" s="317" t="s">
        <v>1014</v>
      </c>
      <c r="H193" s="295" t="s">
        <v>1014</v>
      </c>
      <c r="I193" s="272"/>
      <c r="J193" s="274"/>
      <c r="K193" s="274"/>
    </row>
    <row r="194" spans="1:11" s="66" customFormat="1" x14ac:dyDescent="0.25">
      <c r="A194" s="287" t="s">
        <v>522</v>
      </c>
      <c r="B194" s="292" t="s">
        <v>523</v>
      </c>
      <c r="C194" s="289" t="s">
        <v>999</v>
      </c>
      <c r="D194" s="280">
        <v>18409.495260551939</v>
      </c>
      <c r="E194" s="280">
        <f>м!E194+мо!E194</f>
        <v>18880.442890786748</v>
      </c>
      <c r="F194" s="280">
        <f>E194-D194</f>
        <v>470.94763023480846</v>
      </c>
      <c r="G194" s="317">
        <f>F194/D194*100</f>
        <v>2.5581778509917106</v>
      </c>
      <c r="H194" s="295" t="s">
        <v>1014</v>
      </c>
      <c r="I194" s="272"/>
      <c r="J194" s="274"/>
      <c r="K194" s="274"/>
    </row>
    <row r="195" spans="1:11" s="66" customFormat="1" ht="31.5" x14ac:dyDescent="0.25">
      <c r="A195" s="287" t="s">
        <v>524</v>
      </c>
      <c r="B195" s="292" t="s">
        <v>525</v>
      </c>
      <c r="C195" s="289" t="s">
        <v>999</v>
      </c>
      <c r="D195" s="280">
        <v>5160.8156838316299</v>
      </c>
      <c r="E195" s="280">
        <f>м!E195+мо!E195</f>
        <v>3878.6102868191847</v>
      </c>
      <c r="F195" s="280">
        <f>E195-D195</f>
        <v>-1282.2053970124452</v>
      </c>
      <c r="G195" s="317">
        <f>F195/D195*100</f>
        <v>-24.845014345881005</v>
      </c>
      <c r="H195" s="295" t="s">
        <v>1074</v>
      </c>
      <c r="I195" s="272"/>
      <c r="J195" s="274"/>
      <c r="K195" s="274"/>
    </row>
    <row r="196" spans="1:11" s="66" customFormat="1" x14ac:dyDescent="0.25">
      <c r="A196" s="287" t="s">
        <v>526</v>
      </c>
      <c r="B196" s="292" t="s">
        <v>527</v>
      </c>
      <c r="C196" s="289" t="s">
        <v>999</v>
      </c>
      <c r="D196" s="280">
        <v>10271.923897954943</v>
      </c>
      <c r="E196" s="280">
        <f>м!E196+мо!E196</f>
        <v>14409.91106246</v>
      </c>
      <c r="F196" s="280">
        <f>E196-D196</f>
        <v>4137.9871645050571</v>
      </c>
      <c r="G196" s="317">
        <f>F196/D196*100</f>
        <v>40.284441411495436</v>
      </c>
      <c r="H196" s="295" t="s">
        <v>1076</v>
      </c>
      <c r="I196" s="272"/>
      <c r="J196" s="274"/>
      <c r="K196" s="274"/>
    </row>
    <row r="197" spans="1:11" s="66" customFormat="1" x14ac:dyDescent="0.25">
      <c r="A197" s="287" t="s">
        <v>528</v>
      </c>
      <c r="B197" s="290" t="s">
        <v>529</v>
      </c>
      <c r="C197" s="289" t="s">
        <v>999</v>
      </c>
      <c r="D197" s="280">
        <v>2279.2614617212403</v>
      </c>
      <c r="E197" s="280">
        <f>м!E197+мо!E197</f>
        <v>4196.0185211799999</v>
      </c>
      <c r="F197" s="280">
        <f>E197-D197</f>
        <v>1916.7570594587596</v>
      </c>
      <c r="G197" s="317">
        <f>F197/D197*100</f>
        <v>84.095532331392704</v>
      </c>
      <c r="H197" s="295" t="s">
        <v>1077</v>
      </c>
      <c r="I197" s="272"/>
      <c r="J197" s="274"/>
      <c r="K197" s="274"/>
    </row>
    <row r="198" spans="1:11" s="66" customFormat="1" x14ac:dyDescent="0.25">
      <c r="A198" s="287" t="s">
        <v>530</v>
      </c>
      <c r="B198" s="292" t="s">
        <v>531</v>
      </c>
      <c r="C198" s="289" t="s">
        <v>999</v>
      </c>
      <c r="D198" s="280">
        <v>5019.6722567386787</v>
      </c>
      <c r="E198" s="280">
        <f>м!E198+мо!E198</f>
        <v>4447.7556689699959</v>
      </c>
      <c r="F198" s="280">
        <f t="shared" ref="F198:F252" si="10">E198-D198</f>
        <v>-571.9165877686828</v>
      </c>
      <c r="G198" s="317">
        <f t="shared" ref="G198:G252" si="11">F198/D198*100</f>
        <v>-11.393504565978608</v>
      </c>
      <c r="H198" s="295" t="s">
        <v>1014</v>
      </c>
      <c r="I198" s="272"/>
      <c r="J198" s="274"/>
      <c r="K198" s="274"/>
    </row>
    <row r="199" spans="1:11" s="66" customFormat="1" ht="23.25" customHeight="1" x14ac:dyDescent="0.25">
      <c r="A199" s="287" t="s">
        <v>532</v>
      </c>
      <c r="B199" s="292" t="s">
        <v>533</v>
      </c>
      <c r="C199" s="289" t="s">
        <v>999</v>
      </c>
      <c r="D199" s="280">
        <v>11055.152852487212</v>
      </c>
      <c r="E199" s="280">
        <f>м!E199+мо!E199</f>
        <v>10088.590940069998</v>
      </c>
      <c r="F199" s="280">
        <f t="shared" si="10"/>
        <v>-966.56191241721353</v>
      </c>
      <c r="G199" s="317">
        <f t="shared" si="11"/>
        <v>-8.7430895376517057</v>
      </c>
      <c r="H199" s="295" t="s">
        <v>1014</v>
      </c>
      <c r="I199" s="272"/>
      <c r="J199" s="274"/>
      <c r="K199" s="274"/>
    </row>
    <row r="200" spans="1:11" s="66" customFormat="1" x14ac:dyDescent="0.25">
      <c r="A200" s="287" t="s">
        <v>534</v>
      </c>
      <c r="B200" s="292" t="s">
        <v>535</v>
      </c>
      <c r="C200" s="289" t="s">
        <v>999</v>
      </c>
      <c r="D200" s="280">
        <v>1394.6762073280399</v>
      </c>
      <c r="E200" s="280">
        <f>м!E200+мо!E200</f>
        <v>1348.9035804599998</v>
      </c>
      <c r="F200" s="280">
        <f t="shared" si="10"/>
        <v>-45.772626868040106</v>
      </c>
      <c r="G200" s="317">
        <f t="shared" si="11"/>
        <v>-3.2819536626162571</v>
      </c>
      <c r="H200" s="295" t="s">
        <v>1014</v>
      </c>
      <c r="I200" s="272"/>
      <c r="J200" s="274"/>
      <c r="K200" s="274"/>
    </row>
    <row r="201" spans="1:11" s="66" customFormat="1" ht="31.5" x14ac:dyDescent="0.25">
      <c r="A201" s="287" t="s">
        <v>536</v>
      </c>
      <c r="B201" s="292" t="s">
        <v>537</v>
      </c>
      <c r="C201" s="289" t="s">
        <v>999</v>
      </c>
      <c r="D201" s="280">
        <v>3118.9677365712323</v>
      </c>
      <c r="E201" s="280">
        <f>м!E201+мо!E201</f>
        <v>3157.6232244399998</v>
      </c>
      <c r="F201" s="280">
        <f t="shared" si="10"/>
        <v>38.655487868767523</v>
      </c>
      <c r="G201" s="317">
        <f t="shared" si="11"/>
        <v>1.2393679939524662</v>
      </c>
      <c r="H201" s="295" t="s">
        <v>1014</v>
      </c>
      <c r="I201" s="272"/>
      <c r="J201" s="274"/>
      <c r="K201" s="274"/>
    </row>
    <row r="202" spans="1:11" s="66" customFormat="1" x14ac:dyDescent="0.25">
      <c r="A202" s="287" t="s">
        <v>538</v>
      </c>
      <c r="B202" s="292" t="s">
        <v>539</v>
      </c>
      <c r="C202" s="289" t="s">
        <v>999</v>
      </c>
      <c r="D202" s="280">
        <v>14843.124962503472</v>
      </c>
      <c r="E202" s="280">
        <f>м!E202+мо!E202</f>
        <v>14038.254795948516</v>
      </c>
      <c r="F202" s="280">
        <f t="shared" si="10"/>
        <v>-804.87016655495609</v>
      </c>
      <c r="G202" s="317">
        <f t="shared" si="11"/>
        <v>-5.4225115572914033</v>
      </c>
      <c r="H202" s="295" t="s">
        <v>1014</v>
      </c>
      <c r="I202" s="272"/>
      <c r="J202" s="274"/>
      <c r="K202" s="274"/>
    </row>
    <row r="203" spans="1:11" s="66" customFormat="1" x14ac:dyDescent="0.25">
      <c r="A203" s="287" t="s">
        <v>540</v>
      </c>
      <c r="B203" s="470" t="s">
        <v>541</v>
      </c>
      <c r="C203" s="289" t="s">
        <v>999</v>
      </c>
      <c r="D203" s="280">
        <v>36.218000000000004</v>
      </c>
      <c r="E203" s="280">
        <f>м!E203+мо!E203</f>
        <v>110.27610720000001</v>
      </c>
      <c r="F203" s="280">
        <f t="shared" si="10"/>
        <v>74.058107200000009</v>
      </c>
      <c r="G203" s="317">
        <f t="shared" si="11"/>
        <v>204.47873212214921</v>
      </c>
      <c r="H203" s="295" t="s">
        <v>1014</v>
      </c>
      <c r="I203" s="272"/>
      <c r="J203" s="274"/>
      <c r="K203" s="274"/>
    </row>
    <row r="204" spans="1:11" s="66" customFormat="1" x14ac:dyDescent="0.25">
      <c r="A204" s="287" t="s">
        <v>542</v>
      </c>
      <c r="B204" s="292" t="s">
        <v>543</v>
      </c>
      <c r="C204" s="289" t="s">
        <v>999</v>
      </c>
      <c r="D204" s="280">
        <v>36.218000000000004</v>
      </c>
      <c r="E204" s="280">
        <f>м!E204+мо!E204</f>
        <v>110.27610720000001</v>
      </c>
      <c r="F204" s="280">
        <f t="shared" si="10"/>
        <v>74.058107200000009</v>
      </c>
      <c r="G204" s="317">
        <f t="shared" si="11"/>
        <v>204.47873212214921</v>
      </c>
      <c r="H204" s="295" t="s">
        <v>1014</v>
      </c>
      <c r="I204" s="272"/>
      <c r="J204" s="274"/>
      <c r="K204" s="274"/>
    </row>
    <row r="205" spans="1:11" s="66" customFormat="1" x14ac:dyDescent="0.25">
      <c r="A205" s="287" t="s">
        <v>544</v>
      </c>
      <c r="B205" s="292" t="s">
        <v>545</v>
      </c>
      <c r="C205" s="289" t="s">
        <v>999</v>
      </c>
      <c r="D205" s="280">
        <v>0</v>
      </c>
      <c r="E205" s="280">
        <v>0</v>
      </c>
      <c r="F205" s="280">
        <f t="shared" si="10"/>
        <v>0</v>
      </c>
      <c r="G205" s="317">
        <v>0</v>
      </c>
      <c r="H205" s="295" t="s">
        <v>1014</v>
      </c>
      <c r="I205" s="272"/>
      <c r="J205" s="274"/>
      <c r="K205" s="274"/>
    </row>
    <row r="206" spans="1:11" s="66" customFormat="1" ht="31.5" x14ac:dyDescent="0.25">
      <c r="A206" s="287" t="s">
        <v>546</v>
      </c>
      <c r="B206" s="290" t="s">
        <v>547</v>
      </c>
      <c r="C206" s="289" t="s">
        <v>999</v>
      </c>
      <c r="D206" s="280">
        <v>0</v>
      </c>
      <c r="E206" s="280">
        <v>0</v>
      </c>
      <c r="F206" s="280">
        <f t="shared" si="10"/>
        <v>0</v>
      </c>
      <c r="G206" s="317">
        <v>0</v>
      </c>
      <c r="H206" s="295" t="s">
        <v>1014</v>
      </c>
      <c r="I206" s="272"/>
      <c r="J206" s="274"/>
      <c r="K206" s="274"/>
    </row>
    <row r="207" spans="1:11" s="66" customFormat="1" x14ac:dyDescent="0.25">
      <c r="A207" s="287" t="s">
        <v>548</v>
      </c>
      <c r="B207" s="291" t="s">
        <v>251</v>
      </c>
      <c r="C207" s="289" t="s">
        <v>999</v>
      </c>
      <c r="D207" s="280">
        <v>0</v>
      </c>
      <c r="E207" s="280">
        <v>0</v>
      </c>
      <c r="F207" s="280">
        <f t="shared" si="10"/>
        <v>0</v>
      </c>
      <c r="G207" s="317">
        <v>0</v>
      </c>
      <c r="H207" s="295" t="s">
        <v>1014</v>
      </c>
      <c r="I207" s="272"/>
      <c r="J207" s="274"/>
      <c r="K207" s="274"/>
    </row>
    <row r="208" spans="1:11" s="66" customFormat="1" x14ac:dyDescent="0.25">
      <c r="A208" s="287" t="s">
        <v>549</v>
      </c>
      <c r="B208" s="291" t="s">
        <v>255</v>
      </c>
      <c r="C208" s="289" t="s">
        <v>999</v>
      </c>
      <c r="D208" s="280">
        <v>0</v>
      </c>
      <c r="E208" s="280">
        <v>0</v>
      </c>
      <c r="F208" s="280">
        <f t="shared" si="10"/>
        <v>0</v>
      </c>
      <c r="G208" s="317">
        <v>0</v>
      </c>
      <c r="H208" s="295" t="s">
        <v>1014</v>
      </c>
      <c r="I208" s="272"/>
      <c r="J208" s="274"/>
      <c r="K208" s="274"/>
    </row>
    <row r="209" spans="1:11" s="66" customFormat="1" x14ac:dyDescent="0.25">
      <c r="A209" s="287" t="s">
        <v>550</v>
      </c>
      <c r="B209" s="292" t="s">
        <v>551</v>
      </c>
      <c r="C209" s="289" t="s">
        <v>999</v>
      </c>
      <c r="D209" s="280">
        <v>0</v>
      </c>
      <c r="E209" s="280">
        <f>м!E209+мо!E209</f>
        <v>0</v>
      </c>
      <c r="F209" s="280">
        <f t="shared" si="10"/>
        <v>0</v>
      </c>
      <c r="G209" s="317">
        <v>0</v>
      </c>
      <c r="H209" s="295" t="s">
        <v>1014</v>
      </c>
      <c r="I209" s="272"/>
      <c r="J209" s="274"/>
      <c r="K209" s="274"/>
    </row>
    <row r="210" spans="1:11" s="66" customFormat="1" x14ac:dyDescent="0.25">
      <c r="A210" s="287" t="s">
        <v>552</v>
      </c>
      <c r="B210" s="470" t="s">
        <v>553</v>
      </c>
      <c r="C210" s="289" t="s">
        <v>999</v>
      </c>
      <c r="D210" s="280">
        <v>44713.118939790002</v>
      </c>
      <c r="E210" s="280">
        <f>м!E210+мо!E210</f>
        <v>49809.889294449997</v>
      </c>
      <c r="F210" s="280">
        <f t="shared" si="10"/>
        <v>5096.7703546599951</v>
      </c>
      <c r="G210" s="317">
        <f t="shared" si="11"/>
        <v>11.39882539064928</v>
      </c>
      <c r="H210" s="295" t="s">
        <v>1014</v>
      </c>
      <c r="I210" s="272"/>
      <c r="J210" s="274"/>
      <c r="K210" s="274"/>
    </row>
    <row r="211" spans="1:11" s="66" customFormat="1" x14ac:dyDescent="0.25">
      <c r="A211" s="287" t="s">
        <v>554</v>
      </c>
      <c r="B211" s="292" t="s">
        <v>555</v>
      </c>
      <c r="C211" s="289" t="s">
        <v>999</v>
      </c>
      <c r="D211" s="280">
        <v>41893.200141679954</v>
      </c>
      <c r="E211" s="280">
        <f>м!E211+мо!E211</f>
        <v>48932.605784430008</v>
      </c>
      <c r="F211" s="280">
        <f t="shared" si="10"/>
        <v>7039.4056427500545</v>
      </c>
      <c r="G211" s="317">
        <f t="shared" si="11"/>
        <v>16.80321775119414</v>
      </c>
      <c r="H211" s="295" t="s">
        <v>1014</v>
      </c>
      <c r="I211" s="272"/>
      <c r="J211" s="274"/>
      <c r="K211" s="274"/>
    </row>
    <row r="212" spans="1:11" s="66" customFormat="1" x14ac:dyDescent="0.25">
      <c r="A212" s="287" t="s">
        <v>556</v>
      </c>
      <c r="B212" s="290" t="s">
        <v>557</v>
      </c>
      <c r="C212" s="289" t="s">
        <v>999</v>
      </c>
      <c r="D212" s="281">
        <v>15181.736733839993</v>
      </c>
      <c r="E212" s="280">
        <f>м!E212+мо!E212</f>
        <v>17190.503712377988</v>
      </c>
      <c r="F212" s="280">
        <f t="shared" si="10"/>
        <v>2008.7669785379949</v>
      </c>
      <c r="G212" s="317">
        <f t="shared" si="11"/>
        <v>13.231470244510737</v>
      </c>
      <c r="H212" s="295" t="s">
        <v>1014</v>
      </c>
      <c r="I212" s="272"/>
      <c r="J212" s="274"/>
      <c r="K212" s="274"/>
    </row>
    <row r="213" spans="1:11" s="66" customFormat="1" x14ac:dyDescent="0.25">
      <c r="A213" s="287" t="s">
        <v>558</v>
      </c>
      <c r="B213" s="290" t="s">
        <v>559</v>
      </c>
      <c r="C213" s="289" t="s">
        <v>999</v>
      </c>
      <c r="D213" s="281">
        <v>24432.214618379956</v>
      </c>
      <c r="E213" s="280">
        <f>м!E213+мо!E213</f>
        <v>30520.023282752019</v>
      </c>
      <c r="F213" s="280">
        <f t="shared" si="10"/>
        <v>6087.8086643720635</v>
      </c>
      <c r="G213" s="317">
        <f t="shared" si="11"/>
        <v>24.917138128740504</v>
      </c>
      <c r="H213" s="295" t="s">
        <v>1014</v>
      </c>
      <c r="I213" s="272"/>
      <c r="J213" s="274"/>
      <c r="K213" s="274"/>
    </row>
    <row r="214" spans="1:11" s="66" customFormat="1" x14ac:dyDescent="0.25">
      <c r="A214" s="287" t="s">
        <v>560</v>
      </c>
      <c r="B214" s="290" t="s">
        <v>561</v>
      </c>
      <c r="C214" s="289" t="s">
        <v>999</v>
      </c>
      <c r="D214" s="281">
        <v>1.25779324</v>
      </c>
      <c r="E214" s="280">
        <f>м!E214+мо!E214</f>
        <v>19.429012709999999</v>
      </c>
      <c r="F214" s="280">
        <f t="shared" si="10"/>
        <v>18.171219469999997</v>
      </c>
      <c r="G214" s="317">
        <f t="shared" si="11"/>
        <v>1444.6905017552804</v>
      </c>
      <c r="H214" s="295" t="s">
        <v>1014</v>
      </c>
      <c r="I214" s="272"/>
      <c r="J214" s="274"/>
      <c r="K214" s="274"/>
    </row>
    <row r="215" spans="1:11" s="66" customFormat="1" x14ac:dyDescent="0.25">
      <c r="A215" s="287" t="s">
        <v>562</v>
      </c>
      <c r="B215" s="290" t="s">
        <v>563</v>
      </c>
      <c r="C215" s="289" t="s">
        <v>999</v>
      </c>
      <c r="D215" s="281">
        <v>2277.9909962199999</v>
      </c>
      <c r="E215" s="280">
        <f>м!E215+мо!E215</f>
        <v>1202.6497765900003</v>
      </c>
      <c r="F215" s="280">
        <f t="shared" si="10"/>
        <v>-1075.3412196299996</v>
      </c>
      <c r="G215" s="317">
        <f t="shared" si="11"/>
        <v>-47.205683491039892</v>
      </c>
      <c r="H215" s="295" t="s">
        <v>1014</v>
      </c>
      <c r="I215" s="272"/>
      <c r="J215" s="274"/>
      <c r="K215" s="274"/>
    </row>
    <row r="216" spans="1:11" s="66" customFormat="1" x14ac:dyDescent="0.25">
      <c r="A216" s="287" t="s">
        <v>564</v>
      </c>
      <c r="B216" s="290" t="s">
        <v>565</v>
      </c>
      <c r="C216" s="289" t="s">
        <v>999</v>
      </c>
      <c r="D216" s="281">
        <v>0</v>
      </c>
      <c r="E216" s="280">
        <f>м!E216+мо!E216</f>
        <v>0</v>
      </c>
      <c r="F216" s="280">
        <f t="shared" si="10"/>
        <v>0</v>
      </c>
      <c r="G216" s="317">
        <v>0</v>
      </c>
      <c r="H216" s="295" t="s">
        <v>1014</v>
      </c>
      <c r="I216" s="272"/>
      <c r="J216" s="274"/>
      <c r="K216" s="274"/>
    </row>
    <row r="217" spans="1:11" s="66" customFormat="1" x14ac:dyDescent="0.25">
      <c r="A217" s="287" t="s">
        <v>566</v>
      </c>
      <c r="B217" s="290" t="s">
        <v>567</v>
      </c>
      <c r="C217" s="289" t="s">
        <v>999</v>
      </c>
      <c r="D217" s="281">
        <v>0</v>
      </c>
      <c r="E217" s="280">
        <f>м!E217+мо!E217</f>
        <v>0</v>
      </c>
      <c r="F217" s="280">
        <f t="shared" si="10"/>
        <v>0</v>
      </c>
      <c r="G217" s="317">
        <v>0</v>
      </c>
      <c r="H217" s="295" t="s">
        <v>1014</v>
      </c>
      <c r="I217" s="272"/>
      <c r="J217" s="274"/>
      <c r="K217" s="274"/>
    </row>
    <row r="218" spans="1:11" s="66" customFormat="1" ht="18" customHeight="1" x14ac:dyDescent="0.25">
      <c r="A218" s="287" t="s">
        <v>568</v>
      </c>
      <c r="B218" s="292" t="s">
        <v>569</v>
      </c>
      <c r="C218" s="289" t="s">
        <v>999</v>
      </c>
      <c r="D218" s="281">
        <v>689.22379810000007</v>
      </c>
      <c r="E218" s="280">
        <f>м!E218+мо!E218</f>
        <v>877.28350254999987</v>
      </c>
      <c r="F218" s="280">
        <f t="shared" si="10"/>
        <v>188.0597044499998</v>
      </c>
      <c r="G218" s="317">
        <f t="shared" si="11"/>
        <v>27.285724168032001</v>
      </c>
      <c r="H218" s="295" t="s">
        <v>1014</v>
      </c>
      <c r="I218" s="272"/>
      <c r="J218" s="274"/>
      <c r="K218" s="274"/>
    </row>
    <row r="219" spans="1:11" s="66" customFormat="1" x14ac:dyDescent="0.25">
      <c r="A219" s="287" t="s">
        <v>570</v>
      </c>
      <c r="B219" s="292" t="s">
        <v>571</v>
      </c>
      <c r="C219" s="289" t="s">
        <v>999</v>
      </c>
      <c r="D219" s="281">
        <v>2130.6950000100001</v>
      </c>
      <c r="E219" s="280">
        <f>м!E219+мо!E219</f>
        <v>0</v>
      </c>
      <c r="F219" s="280">
        <f t="shared" si="10"/>
        <v>-2130.6950000100001</v>
      </c>
      <c r="G219" s="317">
        <f t="shared" si="11"/>
        <v>-100</v>
      </c>
      <c r="H219" s="295" t="s">
        <v>1014</v>
      </c>
      <c r="I219" s="272"/>
      <c r="J219" s="274"/>
      <c r="K219" s="274"/>
    </row>
    <row r="220" spans="1:11" s="66" customFormat="1" x14ac:dyDescent="0.25">
      <c r="A220" s="287" t="s">
        <v>572</v>
      </c>
      <c r="B220" s="292" t="s">
        <v>378</v>
      </c>
      <c r="C220" s="289"/>
      <c r="D220" s="280">
        <v>0</v>
      </c>
      <c r="E220" s="280">
        <f>м!E220+мо!E220</f>
        <v>0</v>
      </c>
      <c r="F220" s="280">
        <f t="shared" si="10"/>
        <v>0</v>
      </c>
      <c r="G220" s="317">
        <v>0</v>
      </c>
      <c r="H220" s="295" t="s">
        <v>1014</v>
      </c>
      <c r="I220" s="272"/>
      <c r="J220" s="274"/>
      <c r="K220" s="274"/>
    </row>
    <row r="221" spans="1:11" s="66" customFormat="1" ht="31.5" x14ac:dyDescent="0.25">
      <c r="A221" s="287" t="s">
        <v>573</v>
      </c>
      <c r="B221" s="292" t="s">
        <v>574</v>
      </c>
      <c r="C221" s="289" t="s">
        <v>999</v>
      </c>
      <c r="D221" s="280">
        <v>2130.6950000100001</v>
      </c>
      <c r="E221" s="280">
        <f>м!E221+мо!E221</f>
        <v>1815.9376622600066</v>
      </c>
      <c r="F221" s="280">
        <f t="shared" si="10"/>
        <v>-314.75733774999344</v>
      </c>
      <c r="G221" s="317">
        <f t="shared" si="11"/>
        <v>-14.772519659008735</v>
      </c>
      <c r="H221" s="295" t="s">
        <v>1014</v>
      </c>
      <c r="I221" s="272"/>
      <c r="J221" s="274"/>
      <c r="K221" s="274"/>
    </row>
    <row r="222" spans="1:11" s="66" customFormat="1" x14ac:dyDescent="0.25">
      <c r="A222" s="287" t="s">
        <v>575</v>
      </c>
      <c r="B222" s="470" t="s">
        <v>576</v>
      </c>
      <c r="C222" s="289" t="s">
        <v>999</v>
      </c>
      <c r="D222" s="280">
        <v>14900</v>
      </c>
      <c r="E222" s="280">
        <f>м!E222+мо!E222</f>
        <v>4548.4426126399994</v>
      </c>
      <c r="F222" s="280">
        <f t="shared" si="10"/>
        <v>-10351.557387360001</v>
      </c>
      <c r="G222" s="317">
        <f t="shared" si="11"/>
        <v>-69.473539512483228</v>
      </c>
      <c r="H222" s="295" t="s">
        <v>1014</v>
      </c>
      <c r="I222" s="272"/>
      <c r="J222" s="274"/>
      <c r="K222" s="274"/>
    </row>
    <row r="223" spans="1:11" s="66" customFormat="1" x14ac:dyDescent="0.25">
      <c r="A223" s="287" t="s">
        <v>577</v>
      </c>
      <c r="B223" s="292" t="s">
        <v>578</v>
      </c>
      <c r="C223" s="289" t="s">
        <v>999</v>
      </c>
      <c r="D223" s="280">
        <v>0</v>
      </c>
      <c r="E223" s="280">
        <f>м!E223+мо!E223</f>
        <v>0</v>
      </c>
      <c r="F223" s="280">
        <f t="shared" si="10"/>
        <v>0</v>
      </c>
      <c r="G223" s="317">
        <v>0</v>
      </c>
      <c r="H223" s="295" t="s">
        <v>1014</v>
      </c>
      <c r="I223" s="272"/>
      <c r="J223" s="274"/>
      <c r="K223" s="274"/>
    </row>
    <row r="224" spans="1:11" s="66" customFormat="1" x14ac:dyDescent="0.25">
      <c r="A224" s="287" t="s">
        <v>579</v>
      </c>
      <c r="B224" s="292" t="s">
        <v>580</v>
      </c>
      <c r="C224" s="289" t="s">
        <v>999</v>
      </c>
      <c r="D224" s="280">
        <v>14000</v>
      </c>
      <c r="E224" s="280">
        <f>м!E224+мо!E224</f>
        <v>3300</v>
      </c>
      <c r="F224" s="280">
        <f t="shared" si="10"/>
        <v>-10700</v>
      </c>
      <c r="G224" s="317">
        <f t="shared" si="11"/>
        <v>-76.428571428571416</v>
      </c>
      <c r="H224" s="295" t="s">
        <v>1080</v>
      </c>
      <c r="I224" s="272"/>
      <c r="J224" s="274"/>
      <c r="K224" s="274"/>
    </row>
    <row r="225" spans="1:11" s="66" customFormat="1" x14ac:dyDescent="0.25">
      <c r="A225" s="287" t="s">
        <v>581</v>
      </c>
      <c r="B225" s="290" t="s">
        <v>582</v>
      </c>
      <c r="C225" s="289" t="s">
        <v>999</v>
      </c>
      <c r="D225" s="280">
        <v>4799.9999999999982</v>
      </c>
      <c r="E225" s="280">
        <f>м!E225+мо!E225</f>
        <v>2278.3644963199972</v>
      </c>
      <c r="F225" s="280">
        <f t="shared" si="10"/>
        <v>-2521.635503680001</v>
      </c>
      <c r="G225" s="317">
        <f t="shared" si="11"/>
        <v>-52.534072993333368</v>
      </c>
      <c r="H225" s="295" t="s">
        <v>1014</v>
      </c>
      <c r="I225" s="272"/>
      <c r="J225" s="274"/>
      <c r="K225" s="274"/>
    </row>
    <row r="226" spans="1:11" s="66" customFormat="1" x14ac:dyDescent="0.25">
      <c r="A226" s="287" t="s">
        <v>583</v>
      </c>
      <c r="B226" s="290" t="s">
        <v>584</v>
      </c>
      <c r="C226" s="289" t="s">
        <v>999</v>
      </c>
      <c r="D226" s="280">
        <v>0</v>
      </c>
      <c r="E226" s="280">
        <f>м!E226+мо!E226</f>
        <v>1021.6355036800029</v>
      </c>
      <c r="F226" s="280">
        <f t="shared" si="10"/>
        <v>1021.6355036800029</v>
      </c>
      <c r="G226" s="317" t="s">
        <v>1014</v>
      </c>
      <c r="H226" s="295" t="s">
        <v>1078</v>
      </c>
      <c r="I226" s="272"/>
      <c r="J226" s="274"/>
      <c r="K226" s="274"/>
    </row>
    <row r="227" spans="1:11" s="66" customFormat="1" ht="31.5" x14ac:dyDescent="0.25">
      <c r="A227" s="287" t="s">
        <v>585</v>
      </c>
      <c r="B227" s="290" t="s">
        <v>586</v>
      </c>
      <c r="C227" s="289" t="s">
        <v>999</v>
      </c>
      <c r="D227" s="280">
        <v>9200.0000000000018</v>
      </c>
      <c r="E227" s="280">
        <f>м!E227+мо!E227</f>
        <v>0</v>
      </c>
      <c r="F227" s="280">
        <f t="shared" si="10"/>
        <v>-9200.0000000000018</v>
      </c>
      <c r="G227" s="317">
        <f t="shared" si="11"/>
        <v>-100</v>
      </c>
      <c r="H227" s="295" t="s">
        <v>1079</v>
      </c>
      <c r="I227" s="272"/>
      <c r="J227" s="274"/>
      <c r="K227" s="274"/>
    </row>
    <row r="228" spans="1:11" s="66" customFormat="1" x14ac:dyDescent="0.25">
      <c r="A228" s="287" t="s">
        <v>587</v>
      </c>
      <c r="B228" s="292" t="s">
        <v>588</v>
      </c>
      <c r="C228" s="289" t="s">
        <v>999</v>
      </c>
      <c r="D228" s="280">
        <v>0</v>
      </c>
      <c r="E228" s="280">
        <f>м!E228+мо!E228</f>
        <v>0</v>
      </c>
      <c r="F228" s="280">
        <f t="shared" si="10"/>
        <v>0</v>
      </c>
      <c r="G228" s="317">
        <v>0</v>
      </c>
      <c r="H228" s="295" t="s">
        <v>1014</v>
      </c>
      <c r="I228" s="272"/>
      <c r="J228" s="274"/>
      <c r="K228" s="274"/>
    </row>
    <row r="229" spans="1:11" s="66" customFormat="1" x14ac:dyDescent="0.25">
      <c r="A229" s="287" t="s">
        <v>589</v>
      </c>
      <c r="B229" s="292" t="s">
        <v>590</v>
      </c>
      <c r="C229" s="289" t="s">
        <v>999</v>
      </c>
      <c r="D229" s="280">
        <v>0</v>
      </c>
      <c r="E229" s="280">
        <f>м!E229+мо!E229</f>
        <v>0</v>
      </c>
      <c r="F229" s="280">
        <f t="shared" si="10"/>
        <v>0</v>
      </c>
      <c r="G229" s="317">
        <v>0</v>
      </c>
      <c r="H229" s="295" t="s">
        <v>1014</v>
      </c>
      <c r="I229" s="272"/>
      <c r="J229" s="274"/>
      <c r="K229" s="274"/>
    </row>
    <row r="230" spans="1:11" s="66" customFormat="1" x14ac:dyDescent="0.25">
      <c r="A230" s="287" t="s">
        <v>591</v>
      </c>
      <c r="B230" s="290" t="s">
        <v>592</v>
      </c>
      <c r="C230" s="289" t="s">
        <v>999</v>
      </c>
      <c r="D230" s="280">
        <v>0</v>
      </c>
      <c r="E230" s="280">
        <f>м!E230+мо!E230</f>
        <v>0</v>
      </c>
      <c r="F230" s="280">
        <f t="shared" si="10"/>
        <v>0</v>
      </c>
      <c r="G230" s="317">
        <v>0</v>
      </c>
      <c r="H230" s="295" t="s">
        <v>1014</v>
      </c>
      <c r="I230" s="272"/>
      <c r="J230" s="274"/>
      <c r="K230" s="274"/>
    </row>
    <row r="231" spans="1:11" s="66" customFormat="1" x14ac:dyDescent="0.25">
      <c r="A231" s="287" t="s">
        <v>593</v>
      </c>
      <c r="B231" s="290" t="s">
        <v>594</v>
      </c>
      <c r="C231" s="289" t="s">
        <v>999</v>
      </c>
      <c r="D231" s="280">
        <v>0</v>
      </c>
      <c r="E231" s="280">
        <f>м!E231+мо!E231</f>
        <v>0</v>
      </c>
      <c r="F231" s="280">
        <f t="shared" si="10"/>
        <v>0</v>
      </c>
      <c r="G231" s="317">
        <v>0</v>
      </c>
      <c r="H231" s="295" t="s">
        <v>1014</v>
      </c>
      <c r="I231" s="272"/>
      <c r="J231" s="274"/>
      <c r="K231" s="274"/>
    </row>
    <row r="232" spans="1:11" s="66" customFormat="1" x14ac:dyDescent="0.25">
      <c r="A232" s="287" t="s">
        <v>595</v>
      </c>
      <c r="B232" s="292" t="s">
        <v>596</v>
      </c>
      <c r="C232" s="289" t="s">
        <v>999</v>
      </c>
      <c r="D232" s="280">
        <v>0</v>
      </c>
      <c r="E232" s="280">
        <f>м!E232+мо!E232</f>
        <v>0</v>
      </c>
      <c r="F232" s="280">
        <f t="shared" si="10"/>
        <v>0</v>
      </c>
      <c r="G232" s="317">
        <v>0</v>
      </c>
      <c r="H232" s="295" t="s">
        <v>1014</v>
      </c>
      <c r="I232" s="272"/>
      <c r="J232" s="274"/>
      <c r="K232" s="274"/>
    </row>
    <row r="233" spans="1:11" s="66" customFormat="1" x14ac:dyDescent="0.25">
      <c r="A233" s="287" t="s">
        <v>597</v>
      </c>
      <c r="B233" s="292" t="s">
        <v>598</v>
      </c>
      <c r="C233" s="289" t="s">
        <v>999</v>
      </c>
      <c r="D233" s="280">
        <v>0</v>
      </c>
      <c r="E233" s="280">
        <f>м!E233+мо!E233</f>
        <v>0</v>
      </c>
      <c r="F233" s="280">
        <f t="shared" si="10"/>
        <v>0</v>
      </c>
      <c r="G233" s="317">
        <v>0</v>
      </c>
      <c r="H233" s="295" t="s">
        <v>1014</v>
      </c>
      <c r="I233" s="272"/>
      <c r="J233" s="274"/>
      <c r="K233" s="274"/>
    </row>
    <row r="234" spans="1:11" s="66" customFormat="1" ht="31.5" x14ac:dyDescent="0.25">
      <c r="A234" s="287" t="s">
        <v>599</v>
      </c>
      <c r="B234" s="292" t="s">
        <v>600</v>
      </c>
      <c r="C234" s="289" t="s">
        <v>999</v>
      </c>
      <c r="D234" s="280">
        <v>900</v>
      </c>
      <c r="E234" s="280">
        <f>м!E234+мо!E234</f>
        <v>1248.4426126399999</v>
      </c>
      <c r="F234" s="280">
        <f t="shared" si="10"/>
        <v>348.44261263999988</v>
      </c>
      <c r="G234" s="317">
        <f t="shared" si="11"/>
        <v>38.715845848888875</v>
      </c>
      <c r="H234" s="295" t="s">
        <v>1021</v>
      </c>
      <c r="I234" s="272"/>
      <c r="J234" s="274"/>
      <c r="K234" s="274"/>
    </row>
    <row r="235" spans="1:11" s="66" customFormat="1" x14ac:dyDescent="0.25">
      <c r="A235" s="287" t="s">
        <v>601</v>
      </c>
      <c r="B235" s="470" t="s">
        <v>602</v>
      </c>
      <c r="C235" s="289" t="s">
        <v>999</v>
      </c>
      <c r="D235" s="281">
        <v>22627.173699530002</v>
      </c>
      <c r="E235" s="280">
        <f>м!E235+мо!E235</f>
        <v>25918.502113139999</v>
      </c>
      <c r="F235" s="280">
        <f t="shared" si="10"/>
        <v>3291.3284136099974</v>
      </c>
      <c r="G235" s="317">
        <f t="shared" si="11"/>
        <v>14.545910405409417</v>
      </c>
      <c r="H235" s="295" t="s">
        <v>1081</v>
      </c>
      <c r="I235" s="272"/>
      <c r="J235" s="274"/>
      <c r="K235" s="274"/>
    </row>
    <row r="236" spans="1:11" s="66" customFormat="1" x14ac:dyDescent="0.25">
      <c r="A236" s="287" t="s">
        <v>603</v>
      </c>
      <c r="B236" s="292" t="s">
        <v>604</v>
      </c>
      <c r="C236" s="289" t="s">
        <v>999</v>
      </c>
      <c r="D236" s="280">
        <v>18000</v>
      </c>
      <c r="E236" s="280">
        <f>м!E236+мо!E236</f>
        <v>21300</v>
      </c>
      <c r="F236" s="280">
        <f t="shared" si="10"/>
        <v>3300</v>
      </c>
      <c r="G236" s="317">
        <f t="shared" si="11"/>
        <v>18.333333333333332</v>
      </c>
      <c r="H236" s="295" t="s">
        <v>1082</v>
      </c>
      <c r="I236" s="272"/>
      <c r="J236" s="274"/>
      <c r="K236" s="274"/>
    </row>
    <row r="237" spans="1:11" s="66" customFormat="1" x14ac:dyDescent="0.25">
      <c r="A237" s="287" t="s">
        <v>605</v>
      </c>
      <c r="B237" s="290" t="s">
        <v>582</v>
      </c>
      <c r="C237" s="289" t="s">
        <v>999</v>
      </c>
      <c r="D237" s="280">
        <v>5499.9999999999982</v>
      </c>
      <c r="E237" s="280">
        <f>м!E237+мо!E237</f>
        <v>18000</v>
      </c>
      <c r="F237" s="280">
        <f t="shared" si="10"/>
        <v>12500.000000000002</v>
      </c>
      <c r="G237" s="317">
        <f t="shared" si="11"/>
        <v>227.27272727272739</v>
      </c>
      <c r="H237" s="295" t="s">
        <v>1014</v>
      </c>
      <c r="I237" s="272"/>
      <c r="J237" s="274"/>
      <c r="K237" s="274"/>
    </row>
    <row r="238" spans="1:11" s="66" customFormat="1" x14ac:dyDescent="0.25">
      <c r="A238" s="287" t="s">
        <v>606</v>
      </c>
      <c r="B238" s="290" t="s">
        <v>584</v>
      </c>
      <c r="C238" s="289" t="s">
        <v>999</v>
      </c>
      <c r="D238" s="280">
        <v>3300</v>
      </c>
      <c r="E238" s="280">
        <f>м!E238+мо!E238</f>
        <v>3300</v>
      </c>
      <c r="F238" s="280">
        <f t="shared" si="10"/>
        <v>0</v>
      </c>
      <c r="G238" s="317">
        <f t="shared" si="11"/>
        <v>0</v>
      </c>
      <c r="H238" s="295" t="s">
        <v>1014</v>
      </c>
      <c r="I238" s="272"/>
      <c r="J238" s="274"/>
      <c r="K238" s="274"/>
    </row>
    <row r="239" spans="1:11" s="66" customFormat="1" ht="31.5" x14ac:dyDescent="0.25">
      <c r="A239" s="287" t="s">
        <v>607</v>
      </c>
      <c r="B239" s="290" t="s">
        <v>586</v>
      </c>
      <c r="C239" s="289" t="s">
        <v>999</v>
      </c>
      <c r="D239" s="280">
        <v>9200.0000000000018</v>
      </c>
      <c r="E239" s="280">
        <f>м!E239+мо!E239</f>
        <v>0</v>
      </c>
      <c r="F239" s="280">
        <f t="shared" si="10"/>
        <v>-9200.0000000000018</v>
      </c>
      <c r="G239" s="317">
        <f t="shared" si="11"/>
        <v>-100</v>
      </c>
      <c r="H239" s="295" t="s">
        <v>1079</v>
      </c>
      <c r="I239" s="272"/>
      <c r="J239" s="274"/>
      <c r="K239" s="274"/>
    </row>
    <row r="240" spans="1:11" s="66" customFormat="1" x14ac:dyDescent="0.25">
      <c r="A240" s="287" t="s">
        <v>608</v>
      </c>
      <c r="B240" s="292" t="s">
        <v>473</v>
      </c>
      <c r="C240" s="289" t="s">
        <v>999</v>
      </c>
      <c r="D240" s="280">
        <v>4627.1736995299998</v>
      </c>
      <c r="E240" s="280">
        <f>м!E240+мо!E240</f>
        <v>4618.5021131399999</v>
      </c>
      <c r="F240" s="280">
        <f t="shared" si="10"/>
        <v>-8.6715863899999022</v>
      </c>
      <c r="G240" s="317">
        <f t="shared" si="11"/>
        <v>-0.18740568115868894</v>
      </c>
      <c r="H240" s="295" t="s">
        <v>1014</v>
      </c>
      <c r="I240" s="272"/>
      <c r="J240" s="274"/>
      <c r="K240" s="274"/>
    </row>
    <row r="241" spans="1:11" s="66" customFormat="1" x14ac:dyDescent="0.25">
      <c r="A241" s="287" t="s">
        <v>609</v>
      </c>
      <c r="B241" s="292" t="s">
        <v>610</v>
      </c>
      <c r="C241" s="289" t="s">
        <v>999</v>
      </c>
      <c r="D241" s="280">
        <v>0</v>
      </c>
      <c r="E241" s="280">
        <f>м!E241+мо!E241</f>
        <v>0</v>
      </c>
      <c r="F241" s="280">
        <f t="shared" si="10"/>
        <v>0</v>
      </c>
      <c r="G241" s="317">
        <v>0</v>
      </c>
      <c r="H241" s="295" t="s">
        <v>1014</v>
      </c>
      <c r="I241" s="272"/>
      <c r="J241" s="274"/>
      <c r="K241" s="274"/>
    </row>
    <row r="242" spans="1:11" s="66" customFormat="1" ht="31.5" x14ac:dyDescent="0.25">
      <c r="A242" s="287" t="s">
        <v>611</v>
      </c>
      <c r="B242" s="470" t="s">
        <v>612</v>
      </c>
      <c r="C242" s="289" t="s">
        <v>999</v>
      </c>
      <c r="D242" s="280">
        <v>43322.767934614574</v>
      </c>
      <c r="E242" s="280">
        <f>м!E242+мо!E242</f>
        <v>75844.805799845533</v>
      </c>
      <c r="F242" s="280">
        <f t="shared" si="10"/>
        <v>32522.037865230959</v>
      </c>
      <c r="G242" s="317">
        <f t="shared" si="11"/>
        <v>75.069159741397982</v>
      </c>
      <c r="H242" s="295" t="s">
        <v>1014</v>
      </c>
      <c r="I242" s="272"/>
      <c r="J242" s="274"/>
      <c r="K242" s="274"/>
    </row>
    <row r="243" spans="1:11" s="66" customFormat="1" ht="31.5" x14ac:dyDescent="0.25">
      <c r="A243" s="287" t="s">
        <v>613</v>
      </c>
      <c r="B243" s="470" t="s">
        <v>614</v>
      </c>
      <c r="C243" s="289" t="s">
        <v>999</v>
      </c>
      <c r="D243" s="280">
        <v>-44676.900939789994</v>
      </c>
      <c r="E243" s="280">
        <f>м!E243+мо!E243</f>
        <v>-49699.613187249997</v>
      </c>
      <c r="F243" s="280">
        <f t="shared" si="10"/>
        <v>-5022.7122474600037</v>
      </c>
      <c r="G243" s="317">
        <f t="shared" si="11"/>
        <v>11.242302267628174</v>
      </c>
      <c r="H243" s="295" t="s">
        <v>1014</v>
      </c>
      <c r="I243" s="272"/>
      <c r="J243" s="274"/>
      <c r="K243" s="274"/>
    </row>
    <row r="244" spans="1:11" s="66" customFormat="1" x14ac:dyDescent="0.25">
      <c r="A244" s="287" t="s">
        <v>615</v>
      </c>
      <c r="B244" s="292" t="s">
        <v>616</v>
      </c>
      <c r="C244" s="289" t="s">
        <v>999</v>
      </c>
      <c r="D244" s="280">
        <v>-44676.900939789994</v>
      </c>
      <c r="E244" s="280">
        <f>м!E244+мо!E244</f>
        <v>-49699.613187249997</v>
      </c>
      <c r="F244" s="280">
        <f t="shared" si="10"/>
        <v>-5022.7122474600037</v>
      </c>
      <c r="G244" s="317">
        <f t="shared" si="11"/>
        <v>11.242302267628174</v>
      </c>
      <c r="H244" s="295" t="s">
        <v>1014</v>
      </c>
      <c r="I244" s="272"/>
      <c r="J244" s="274"/>
      <c r="K244" s="274"/>
    </row>
    <row r="245" spans="1:11" s="66" customFormat="1" x14ac:dyDescent="0.25">
      <c r="A245" s="287" t="s">
        <v>617</v>
      </c>
      <c r="B245" s="292" t="s">
        <v>618</v>
      </c>
      <c r="C245" s="289" t="s">
        <v>999</v>
      </c>
      <c r="D245" s="281">
        <v>0</v>
      </c>
      <c r="E245" s="280">
        <f>м!E245+мо!E245</f>
        <v>0</v>
      </c>
      <c r="F245" s="280">
        <f t="shared" si="10"/>
        <v>0</v>
      </c>
      <c r="G245" s="317">
        <v>0</v>
      </c>
      <c r="H245" s="295" t="s">
        <v>1014</v>
      </c>
      <c r="I245" s="272"/>
      <c r="J245" s="274"/>
      <c r="K245" s="274"/>
    </row>
    <row r="246" spans="1:11" s="66" customFormat="1" ht="31.5" x14ac:dyDescent="0.25">
      <c r="A246" s="287" t="s">
        <v>619</v>
      </c>
      <c r="B246" s="470" t="s">
        <v>620</v>
      </c>
      <c r="C246" s="289" t="s">
        <v>999</v>
      </c>
      <c r="D246" s="280">
        <v>-7727.1736995299998</v>
      </c>
      <c r="E246" s="280">
        <f>м!E246+мо!E246</f>
        <v>-21370.0595005</v>
      </c>
      <c r="F246" s="280">
        <f t="shared" si="10"/>
        <v>-13642.88580097</v>
      </c>
      <c r="G246" s="317">
        <f t="shared" si="11"/>
        <v>176.55725536233021</v>
      </c>
      <c r="H246" s="295" t="s">
        <v>1014</v>
      </c>
      <c r="I246" s="272"/>
      <c r="J246" s="274"/>
      <c r="K246" s="274"/>
    </row>
    <row r="247" spans="1:11" s="66" customFormat="1" x14ac:dyDescent="0.25">
      <c r="A247" s="287" t="s">
        <v>621</v>
      </c>
      <c r="B247" s="292" t="s">
        <v>622</v>
      </c>
      <c r="C247" s="289" t="s">
        <v>999</v>
      </c>
      <c r="D247" s="280">
        <v>-4000</v>
      </c>
      <c r="E247" s="280">
        <f>м!E247+мо!E247</f>
        <v>-18000</v>
      </c>
      <c r="F247" s="280">
        <f t="shared" si="10"/>
        <v>-14000</v>
      </c>
      <c r="G247" s="317">
        <f t="shared" si="11"/>
        <v>350</v>
      </c>
      <c r="H247" s="295" t="s">
        <v>1014</v>
      </c>
      <c r="I247" s="272"/>
      <c r="J247" s="274"/>
      <c r="K247" s="274"/>
    </row>
    <row r="248" spans="1:11" s="66" customFormat="1" x14ac:dyDescent="0.25">
      <c r="A248" s="287" t="s">
        <v>623</v>
      </c>
      <c r="B248" s="292" t="s">
        <v>624</v>
      </c>
      <c r="C248" s="289" t="s">
        <v>999</v>
      </c>
      <c r="D248" s="280">
        <v>-3727.1736995299998</v>
      </c>
      <c r="E248" s="280">
        <f>м!E248+мо!E248</f>
        <v>-3370.0595005</v>
      </c>
      <c r="F248" s="280">
        <f t="shared" si="10"/>
        <v>357.11419902999978</v>
      </c>
      <c r="G248" s="317">
        <f t="shared" si="11"/>
        <v>-9.5813672186791887</v>
      </c>
      <c r="H248" s="295" t="s">
        <v>1014</v>
      </c>
      <c r="I248" s="272"/>
      <c r="J248" s="274"/>
      <c r="K248" s="274"/>
    </row>
    <row r="249" spans="1:11" s="66" customFormat="1" x14ac:dyDescent="0.25">
      <c r="A249" s="287" t="s">
        <v>625</v>
      </c>
      <c r="B249" s="470" t="s">
        <v>626</v>
      </c>
      <c r="C249" s="289" t="s">
        <v>999</v>
      </c>
      <c r="D249" s="339" t="s">
        <v>476</v>
      </c>
      <c r="E249" s="280" t="s">
        <v>1014</v>
      </c>
      <c r="F249" s="280" t="s">
        <v>1014</v>
      </c>
      <c r="G249" s="280" t="s">
        <v>1014</v>
      </c>
      <c r="H249" s="295" t="s">
        <v>1014</v>
      </c>
      <c r="I249" s="272"/>
      <c r="J249" s="274"/>
      <c r="K249" s="274"/>
    </row>
    <row r="250" spans="1:11" s="66" customFormat="1" x14ac:dyDescent="0.25">
      <c r="A250" s="287" t="s">
        <v>627</v>
      </c>
      <c r="B250" s="470" t="s">
        <v>628</v>
      </c>
      <c r="C250" s="289" t="s">
        <v>999</v>
      </c>
      <c r="D250" s="280">
        <v>-9081.3067047054228</v>
      </c>
      <c r="E250" s="280">
        <f>м!E250+мо!E250</f>
        <v>4775.1331120955329</v>
      </c>
      <c r="F250" s="280">
        <f t="shared" si="10"/>
        <v>13856.439816800956</v>
      </c>
      <c r="G250" s="317">
        <f t="shared" si="11"/>
        <v>-152.58200463179298</v>
      </c>
      <c r="H250" s="295" t="s">
        <v>1014</v>
      </c>
      <c r="I250" s="272"/>
      <c r="J250" s="274"/>
      <c r="K250" s="274"/>
    </row>
    <row r="251" spans="1:11" s="66" customFormat="1" x14ac:dyDescent="0.25">
      <c r="A251" s="287" t="s">
        <v>629</v>
      </c>
      <c r="B251" s="470" t="s">
        <v>630</v>
      </c>
      <c r="C251" s="289" t="s">
        <v>999</v>
      </c>
      <c r="D251" s="280">
        <v>10416.321571301401</v>
      </c>
      <c r="E251" s="280">
        <f>м!E251+мо!E251</f>
        <v>10416.263002775631</v>
      </c>
      <c r="F251" s="317">
        <f t="shared" si="10"/>
        <v>-5.8568525770169799E-2</v>
      </c>
      <c r="G251" s="317">
        <f t="shared" si="11"/>
        <v>-5.622764751381645E-4</v>
      </c>
      <c r="H251" s="295" t="s">
        <v>1014</v>
      </c>
      <c r="I251" s="272"/>
      <c r="J251" s="274"/>
      <c r="K251" s="274"/>
    </row>
    <row r="252" spans="1:11" s="66" customFormat="1" ht="22.5" customHeight="1" thickBot="1" x14ac:dyDescent="0.3">
      <c r="A252" s="471" t="s">
        <v>631</v>
      </c>
      <c r="B252" s="481" t="s">
        <v>632</v>
      </c>
      <c r="C252" s="473" t="s">
        <v>999</v>
      </c>
      <c r="D252" s="324">
        <v>1335.0148665959782</v>
      </c>
      <c r="E252" s="324">
        <f>м!E252+мо!E252</f>
        <v>15191.396114871164</v>
      </c>
      <c r="F252" s="324">
        <f t="shared" si="10"/>
        <v>13856.381248275185</v>
      </c>
      <c r="G252" s="325">
        <f t="shared" si="11"/>
        <v>1037.9196213452062</v>
      </c>
      <c r="H252" s="295" t="s">
        <v>1014</v>
      </c>
      <c r="I252" s="272"/>
      <c r="J252" s="274"/>
      <c r="K252" s="274"/>
    </row>
    <row r="253" spans="1:11" s="66" customFormat="1" x14ac:dyDescent="0.25">
      <c r="A253" s="465" t="s">
        <v>633</v>
      </c>
      <c r="B253" s="466" t="s">
        <v>378</v>
      </c>
      <c r="C253" s="467"/>
      <c r="D253" s="340"/>
      <c r="E253" s="314"/>
      <c r="F253" s="314"/>
      <c r="G253" s="327"/>
      <c r="H253" s="341"/>
      <c r="I253" s="272"/>
      <c r="J253" s="274"/>
      <c r="K253" s="274"/>
    </row>
    <row r="254" spans="1:11" s="66" customFormat="1" x14ac:dyDescent="0.25">
      <c r="A254" s="287" t="s">
        <v>634</v>
      </c>
      <c r="B254" s="292" t="s">
        <v>635</v>
      </c>
      <c r="C254" s="289" t="s">
        <v>999</v>
      </c>
      <c r="D254" s="280">
        <v>18572.177240120127</v>
      </c>
      <c r="E254" s="280">
        <v>19019.495999999999</v>
      </c>
      <c r="F254" s="280">
        <f t="shared" ref="F254" si="12">E254-D254</f>
        <v>447.31875987987223</v>
      </c>
      <c r="G254" s="317">
        <f t="shared" ref="G254" si="13">F254/D254*100</f>
        <v>2.408542380876928</v>
      </c>
      <c r="H254" s="283" t="s">
        <v>1031</v>
      </c>
      <c r="I254" s="272"/>
      <c r="J254" s="274"/>
      <c r="K254" s="274"/>
    </row>
    <row r="255" spans="1:11" s="66" customFormat="1" x14ac:dyDescent="0.25">
      <c r="A255" s="287" t="s">
        <v>636</v>
      </c>
      <c r="B255" s="290" t="s">
        <v>637</v>
      </c>
      <c r="C255" s="289" t="s">
        <v>999</v>
      </c>
      <c r="D255" s="282" t="s">
        <v>476</v>
      </c>
      <c r="E255" s="281" t="s">
        <v>1014</v>
      </c>
      <c r="F255" s="281" t="s">
        <v>1014</v>
      </c>
      <c r="G255" s="281" t="s">
        <v>1014</v>
      </c>
      <c r="H255" s="283" t="s">
        <v>1014</v>
      </c>
      <c r="I255" s="272"/>
      <c r="J255" s="274"/>
      <c r="K255" s="274"/>
    </row>
    <row r="256" spans="1:11" s="66" customFormat="1" x14ac:dyDescent="0.25">
      <c r="A256" s="287" t="s">
        <v>638</v>
      </c>
      <c r="B256" s="291" t="s">
        <v>639</v>
      </c>
      <c r="C256" s="289" t="s">
        <v>999</v>
      </c>
      <c r="D256" s="282" t="s">
        <v>476</v>
      </c>
      <c r="E256" s="281" t="s">
        <v>1014</v>
      </c>
      <c r="F256" s="281" t="s">
        <v>1014</v>
      </c>
      <c r="G256" s="281" t="s">
        <v>1014</v>
      </c>
      <c r="H256" s="283" t="s">
        <v>1014</v>
      </c>
      <c r="I256" s="272"/>
      <c r="J256" s="274"/>
      <c r="K256" s="274"/>
    </row>
    <row r="257" spans="1:12" s="66" customFormat="1" ht="31.5" x14ac:dyDescent="0.25">
      <c r="A257" s="287" t="s">
        <v>640</v>
      </c>
      <c r="B257" s="291" t="s">
        <v>641</v>
      </c>
      <c r="C257" s="289" t="s">
        <v>999</v>
      </c>
      <c r="D257" s="282" t="s">
        <v>476</v>
      </c>
      <c r="E257" s="281" t="s">
        <v>1014</v>
      </c>
      <c r="F257" s="281" t="s">
        <v>1014</v>
      </c>
      <c r="G257" s="281" t="s">
        <v>1014</v>
      </c>
      <c r="H257" s="283" t="s">
        <v>1014</v>
      </c>
      <c r="I257" s="272"/>
      <c r="J257" s="274"/>
      <c r="K257" s="274"/>
    </row>
    <row r="258" spans="1:12" s="66" customFormat="1" x14ac:dyDescent="0.25">
      <c r="A258" s="287" t="s">
        <v>642</v>
      </c>
      <c r="B258" s="415" t="s">
        <v>639</v>
      </c>
      <c r="C258" s="289" t="s">
        <v>999</v>
      </c>
      <c r="D258" s="282" t="s">
        <v>476</v>
      </c>
      <c r="E258" s="281" t="s">
        <v>1014</v>
      </c>
      <c r="F258" s="281" t="s">
        <v>1014</v>
      </c>
      <c r="G258" s="281" t="s">
        <v>1014</v>
      </c>
      <c r="H258" s="283" t="s">
        <v>1014</v>
      </c>
      <c r="I258" s="272"/>
      <c r="J258" s="274"/>
      <c r="K258" s="274"/>
    </row>
    <row r="259" spans="1:12" s="66" customFormat="1" ht="31.5" x14ac:dyDescent="0.25">
      <c r="A259" s="287" t="s">
        <v>643</v>
      </c>
      <c r="B259" s="291" t="s">
        <v>309</v>
      </c>
      <c r="C259" s="289" t="s">
        <v>999</v>
      </c>
      <c r="D259" s="282" t="s">
        <v>476</v>
      </c>
      <c r="E259" s="281" t="s">
        <v>1014</v>
      </c>
      <c r="F259" s="281" t="s">
        <v>1014</v>
      </c>
      <c r="G259" s="281" t="s">
        <v>1014</v>
      </c>
      <c r="H259" s="283" t="s">
        <v>1014</v>
      </c>
      <c r="I259" s="272"/>
      <c r="J259" s="274"/>
      <c r="K259" s="274"/>
    </row>
    <row r="260" spans="1:12" s="66" customFormat="1" x14ac:dyDescent="0.25">
      <c r="A260" s="287" t="s">
        <v>644</v>
      </c>
      <c r="B260" s="415" t="s">
        <v>639</v>
      </c>
      <c r="C260" s="289" t="s">
        <v>999</v>
      </c>
      <c r="D260" s="282" t="s">
        <v>476</v>
      </c>
      <c r="E260" s="281" t="s">
        <v>1014</v>
      </c>
      <c r="F260" s="281" t="s">
        <v>1014</v>
      </c>
      <c r="G260" s="281" t="s">
        <v>1014</v>
      </c>
      <c r="H260" s="283" t="s">
        <v>1014</v>
      </c>
      <c r="I260" s="272"/>
      <c r="J260" s="274"/>
      <c r="K260" s="274"/>
    </row>
    <row r="261" spans="1:12" s="66" customFormat="1" ht="31.5" x14ac:dyDescent="0.25">
      <c r="A261" s="287" t="s">
        <v>645</v>
      </c>
      <c r="B261" s="291" t="s">
        <v>310</v>
      </c>
      <c r="C261" s="289" t="s">
        <v>999</v>
      </c>
      <c r="D261" s="282" t="s">
        <v>476</v>
      </c>
      <c r="E261" s="281" t="s">
        <v>1014</v>
      </c>
      <c r="F261" s="281" t="s">
        <v>1014</v>
      </c>
      <c r="G261" s="281" t="s">
        <v>1014</v>
      </c>
      <c r="H261" s="283" t="s">
        <v>1014</v>
      </c>
      <c r="I261" s="272"/>
      <c r="J261" s="274"/>
      <c r="K261" s="274"/>
    </row>
    <row r="262" spans="1:12" s="66" customFormat="1" x14ac:dyDescent="0.25">
      <c r="A262" s="287" t="s">
        <v>646</v>
      </c>
      <c r="B262" s="415" t="s">
        <v>639</v>
      </c>
      <c r="C262" s="289" t="s">
        <v>999</v>
      </c>
      <c r="D262" s="282" t="s">
        <v>476</v>
      </c>
      <c r="E262" s="281" t="s">
        <v>1014</v>
      </c>
      <c r="F262" s="281" t="s">
        <v>1014</v>
      </c>
      <c r="G262" s="281" t="s">
        <v>1014</v>
      </c>
      <c r="H262" s="283" t="s">
        <v>1014</v>
      </c>
      <c r="I262" s="272"/>
      <c r="J262" s="274"/>
      <c r="K262" s="274"/>
      <c r="L262" s="274"/>
    </row>
    <row r="263" spans="1:12" s="66" customFormat="1" x14ac:dyDescent="0.25">
      <c r="A263" s="287" t="s">
        <v>647</v>
      </c>
      <c r="B263" s="290" t="s">
        <v>648</v>
      </c>
      <c r="C263" s="289" t="s">
        <v>999</v>
      </c>
      <c r="D263" s="282" t="s">
        <v>476</v>
      </c>
      <c r="E263" s="281" t="s">
        <v>1014</v>
      </c>
      <c r="F263" s="281" t="s">
        <v>1014</v>
      </c>
      <c r="G263" s="281" t="s">
        <v>1014</v>
      </c>
      <c r="H263" s="283" t="s">
        <v>1014</v>
      </c>
      <c r="I263" s="272"/>
      <c r="J263" s="274"/>
      <c r="K263" s="274"/>
    </row>
    <row r="264" spans="1:12" s="66" customFormat="1" x14ac:dyDescent="0.25">
      <c r="A264" s="287" t="s">
        <v>649</v>
      </c>
      <c r="B264" s="291" t="s">
        <v>639</v>
      </c>
      <c r="C264" s="289" t="s">
        <v>999</v>
      </c>
      <c r="D264" s="282" t="s">
        <v>476</v>
      </c>
      <c r="E264" s="281" t="s">
        <v>1014</v>
      </c>
      <c r="F264" s="281" t="s">
        <v>1014</v>
      </c>
      <c r="G264" s="281" t="s">
        <v>1014</v>
      </c>
      <c r="H264" s="283" t="s">
        <v>1014</v>
      </c>
      <c r="I264" s="272"/>
      <c r="J264" s="274"/>
      <c r="K264" s="274"/>
    </row>
    <row r="265" spans="1:12" s="66" customFormat="1" ht="31.5" x14ac:dyDescent="0.25">
      <c r="A265" s="287" t="s">
        <v>650</v>
      </c>
      <c r="B265" s="293" t="s">
        <v>199</v>
      </c>
      <c r="C265" s="289" t="s">
        <v>999</v>
      </c>
      <c r="D265" s="280">
        <v>12528.71530136446</v>
      </c>
      <c r="E265" s="280">
        <f>м!E265+мо!E265</f>
        <v>14361.38318375</v>
      </c>
      <c r="F265" s="280">
        <f t="shared" ref="F265:F305" si="14">E265-D265</f>
        <v>1832.66788238554</v>
      </c>
      <c r="G265" s="317">
        <f t="shared" ref="G265:G305" si="15">F265/D265*100</f>
        <v>14.627739862409916</v>
      </c>
      <c r="H265" s="283" t="s">
        <v>1072</v>
      </c>
      <c r="I265" s="272"/>
      <c r="J265" s="274"/>
      <c r="K265" s="274"/>
    </row>
    <row r="266" spans="1:12" s="66" customFormat="1" x14ac:dyDescent="0.25">
      <c r="A266" s="287" t="s">
        <v>651</v>
      </c>
      <c r="B266" s="291" t="s">
        <v>639</v>
      </c>
      <c r="C266" s="289" t="s">
        <v>999</v>
      </c>
      <c r="D266" s="280">
        <v>0</v>
      </c>
      <c r="E266" s="280">
        <f>м!E266+мо!E266</f>
        <v>154.14424775000009</v>
      </c>
      <c r="F266" s="280">
        <f t="shared" si="14"/>
        <v>154.14424775000009</v>
      </c>
      <c r="G266" s="317" t="s">
        <v>1014</v>
      </c>
      <c r="H266" s="283"/>
      <c r="I266" s="272"/>
      <c r="J266" s="274"/>
      <c r="K266" s="274"/>
    </row>
    <row r="267" spans="1:12" s="66" customFormat="1" x14ac:dyDescent="0.25">
      <c r="A267" s="287" t="s">
        <v>652</v>
      </c>
      <c r="B267" s="293" t="s">
        <v>653</v>
      </c>
      <c r="C267" s="289" t="s">
        <v>999</v>
      </c>
      <c r="D267" s="282" t="s">
        <v>476</v>
      </c>
      <c r="E267" s="282" t="s">
        <v>476</v>
      </c>
      <c r="F267" s="282" t="s">
        <v>476</v>
      </c>
      <c r="G267" s="282" t="s">
        <v>476</v>
      </c>
      <c r="H267" s="283" t="s">
        <v>1014</v>
      </c>
      <c r="I267" s="272"/>
      <c r="J267" s="274"/>
      <c r="K267" s="274"/>
    </row>
    <row r="268" spans="1:12" s="66" customFormat="1" x14ac:dyDescent="0.25">
      <c r="A268" s="287" t="s">
        <v>654</v>
      </c>
      <c r="B268" s="291" t="s">
        <v>639</v>
      </c>
      <c r="C268" s="289" t="s">
        <v>999</v>
      </c>
      <c r="D268" s="282" t="s">
        <v>476</v>
      </c>
      <c r="E268" s="282" t="s">
        <v>476</v>
      </c>
      <c r="F268" s="282" t="s">
        <v>476</v>
      </c>
      <c r="G268" s="282" t="s">
        <v>476</v>
      </c>
      <c r="H268" s="283" t="s">
        <v>1014</v>
      </c>
      <c r="I268" s="272"/>
      <c r="J268" s="274"/>
      <c r="K268" s="274"/>
    </row>
    <row r="269" spans="1:12" s="66" customFormat="1" x14ac:dyDescent="0.25">
      <c r="A269" s="287" t="s">
        <v>655</v>
      </c>
      <c r="B269" s="293" t="s">
        <v>656</v>
      </c>
      <c r="C269" s="289" t="s">
        <v>999</v>
      </c>
      <c r="D269" s="280">
        <v>675.18209441999988</v>
      </c>
      <c r="E269" s="280">
        <f>м!E269+мо!E269</f>
        <v>464.46880937000003</v>
      </c>
      <c r="F269" s="280">
        <f t="shared" si="14"/>
        <v>-210.71328504999985</v>
      </c>
      <c r="G269" s="317">
        <f t="shared" si="15"/>
        <v>-31.208363905297041</v>
      </c>
      <c r="H269" s="283" t="s">
        <v>1014</v>
      </c>
      <c r="I269" s="272"/>
      <c r="J269" s="274"/>
      <c r="K269" s="274"/>
    </row>
    <row r="270" spans="1:12" s="66" customFormat="1" ht="31.5" x14ac:dyDescent="0.25">
      <c r="A270" s="287" t="s">
        <v>657</v>
      </c>
      <c r="B270" s="291" t="s">
        <v>639</v>
      </c>
      <c r="C270" s="289" t="s">
        <v>999</v>
      </c>
      <c r="D270" s="280">
        <v>0</v>
      </c>
      <c r="E270" s="280">
        <f>м!E270+мо!E270</f>
        <v>60.463148969999999</v>
      </c>
      <c r="F270" s="280">
        <f t="shared" si="14"/>
        <v>60.463148969999999</v>
      </c>
      <c r="G270" s="317" t="s">
        <v>1014</v>
      </c>
      <c r="H270" s="283" t="s">
        <v>1025</v>
      </c>
      <c r="I270" s="272"/>
      <c r="J270" s="274"/>
      <c r="K270" s="274"/>
    </row>
    <row r="271" spans="1:12" s="66" customFormat="1" x14ac:dyDescent="0.25">
      <c r="A271" s="287" t="s">
        <v>658</v>
      </c>
      <c r="B271" s="293" t="s">
        <v>201</v>
      </c>
      <c r="C271" s="289" t="s">
        <v>999</v>
      </c>
      <c r="D271" s="280">
        <v>0</v>
      </c>
      <c r="E271" s="280">
        <f>м!E271+мо!E271</f>
        <v>1.2999999999999999E-2</v>
      </c>
      <c r="F271" s="280">
        <f t="shared" si="14"/>
        <v>1.2999999999999999E-2</v>
      </c>
      <c r="G271" s="317" t="s">
        <v>1014</v>
      </c>
      <c r="H271" s="283" t="s">
        <v>1014</v>
      </c>
      <c r="I271" s="272"/>
      <c r="J271" s="274"/>
      <c r="K271" s="274"/>
    </row>
    <row r="272" spans="1:12" s="66" customFormat="1" ht="31.5" x14ac:dyDescent="0.25">
      <c r="A272" s="287" t="s">
        <v>659</v>
      </c>
      <c r="B272" s="291" t="s">
        <v>639</v>
      </c>
      <c r="C272" s="289" t="s">
        <v>999</v>
      </c>
      <c r="D272" s="280">
        <v>0</v>
      </c>
      <c r="E272" s="280">
        <f>м!E272+мо!E272</f>
        <v>1.2999999999999999E-2</v>
      </c>
      <c r="F272" s="280">
        <f t="shared" si="14"/>
        <v>1.2999999999999999E-2</v>
      </c>
      <c r="G272" s="317" t="s">
        <v>1014</v>
      </c>
      <c r="H272" s="283" t="s">
        <v>1025</v>
      </c>
      <c r="I272" s="272"/>
      <c r="J272" s="274"/>
      <c r="K272" s="274"/>
    </row>
    <row r="273" spans="1:11" s="66" customFormat="1" x14ac:dyDescent="0.25">
      <c r="A273" s="287" t="s">
        <v>658</v>
      </c>
      <c r="B273" s="293" t="s">
        <v>660</v>
      </c>
      <c r="C273" s="289" t="s">
        <v>999</v>
      </c>
      <c r="D273" s="282" t="s">
        <v>476</v>
      </c>
      <c r="E273" s="282" t="s">
        <v>476</v>
      </c>
      <c r="F273" s="282" t="s">
        <v>476</v>
      </c>
      <c r="G273" s="282" t="s">
        <v>476</v>
      </c>
      <c r="H273" s="283" t="s">
        <v>1014</v>
      </c>
      <c r="I273" s="272"/>
      <c r="J273" s="274"/>
      <c r="K273" s="274"/>
    </row>
    <row r="274" spans="1:11" s="66" customFormat="1" x14ac:dyDescent="0.25">
      <c r="A274" s="287" t="s">
        <v>661</v>
      </c>
      <c r="B274" s="291" t="s">
        <v>639</v>
      </c>
      <c r="C274" s="289" t="s">
        <v>999</v>
      </c>
      <c r="D274" s="282" t="s">
        <v>476</v>
      </c>
      <c r="E274" s="282" t="s">
        <v>476</v>
      </c>
      <c r="F274" s="282" t="s">
        <v>476</v>
      </c>
      <c r="G274" s="282" t="s">
        <v>476</v>
      </c>
      <c r="H274" s="283" t="s">
        <v>1014</v>
      </c>
      <c r="I274" s="272"/>
      <c r="J274" s="274"/>
      <c r="K274" s="274"/>
    </row>
    <row r="275" spans="1:11" s="66" customFormat="1" ht="31.5" x14ac:dyDescent="0.25">
      <c r="A275" s="287" t="s">
        <v>662</v>
      </c>
      <c r="B275" s="290" t="s">
        <v>663</v>
      </c>
      <c r="C275" s="289" t="s">
        <v>999</v>
      </c>
      <c r="D275" s="282" t="s">
        <v>476</v>
      </c>
      <c r="E275" s="282" t="s">
        <v>476</v>
      </c>
      <c r="F275" s="282" t="s">
        <v>476</v>
      </c>
      <c r="G275" s="282" t="s">
        <v>476</v>
      </c>
      <c r="H275" s="283" t="s">
        <v>1014</v>
      </c>
      <c r="I275" s="272"/>
      <c r="J275" s="274"/>
      <c r="K275" s="274"/>
    </row>
    <row r="276" spans="1:11" s="66" customFormat="1" x14ac:dyDescent="0.25">
      <c r="A276" s="287" t="s">
        <v>664</v>
      </c>
      <c r="B276" s="291" t="s">
        <v>639</v>
      </c>
      <c r="C276" s="289" t="s">
        <v>999</v>
      </c>
      <c r="D276" s="282" t="s">
        <v>476</v>
      </c>
      <c r="E276" s="282" t="s">
        <v>476</v>
      </c>
      <c r="F276" s="282" t="s">
        <v>476</v>
      </c>
      <c r="G276" s="282" t="s">
        <v>476</v>
      </c>
      <c r="H276" s="283" t="s">
        <v>1014</v>
      </c>
      <c r="I276" s="272"/>
      <c r="J276" s="274"/>
      <c r="K276" s="274"/>
    </row>
    <row r="277" spans="1:11" s="66" customFormat="1" x14ac:dyDescent="0.25">
      <c r="A277" s="287" t="s">
        <v>665</v>
      </c>
      <c r="B277" s="291" t="s">
        <v>206</v>
      </c>
      <c r="C277" s="289" t="s">
        <v>999</v>
      </c>
      <c r="D277" s="282" t="s">
        <v>476</v>
      </c>
      <c r="E277" s="282" t="s">
        <v>476</v>
      </c>
      <c r="F277" s="282" t="s">
        <v>476</v>
      </c>
      <c r="G277" s="282" t="s">
        <v>476</v>
      </c>
      <c r="H277" s="283" t="s">
        <v>1014</v>
      </c>
      <c r="I277" s="272"/>
      <c r="J277" s="274"/>
      <c r="K277" s="274"/>
    </row>
    <row r="278" spans="1:11" s="66" customFormat="1" x14ac:dyDescent="0.25">
      <c r="A278" s="287" t="s">
        <v>666</v>
      </c>
      <c r="B278" s="415" t="s">
        <v>639</v>
      </c>
      <c r="C278" s="289" t="s">
        <v>999</v>
      </c>
      <c r="D278" s="282" t="s">
        <v>476</v>
      </c>
      <c r="E278" s="282" t="s">
        <v>476</v>
      </c>
      <c r="F278" s="282" t="s">
        <v>476</v>
      </c>
      <c r="G278" s="282" t="s">
        <v>476</v>
      </c>
      <c r="H278" s="283" t="s">
        <v>1014</v>
      </c>
      <c r="I278" s="272"/>
      <c r="J278" s="274"/>
      <c r="K278" s="274"/>
    </row>
    <row r="279" spans="1:11" s="66" customFormat="1" x14ac:dyDescent="0.25">
      <c r="A279" s="287" t="s">
        <v>667</v>
      </c>
      <c r="B279" s="291" t="s">
        <v>207</v>
      </c>
      <c r="C279" s="289" t="s">
        <v>999</v>
      </c>
      <c r="D279" s="282" t="s">
        <v>476</v>
      </c>
      <c r="E279" s="282" t="s">
        <v>476</v>
      </c>
      <c r="F279" s="282" t="s">
        <v>476</v>
      </c>
      <c r="G279" s="282" t="s">
        <v>476</v>
      </c>
      <c r="H279" s="283" t="s">
        <v>1014</v>
      </c>
      <c r="I279" s="272"/>
      <c r="J279" s="274"/>
      <c r="K279" s="274"/>
    </row>
    <row r="280" spans="1:11" s="66" customFormat="1" x14ac:dyDescent="0.25">
      <c r="A280" s="287" t="s">
        <v>668</v>
      </c>
      <c r="B280" s="415" t="s">
        <v>639</v>
      </c>
      <c r="C280" s="289" t="s">
        <v>999</v>
      </c>
      <c r="D280" s="282" t="s">
        <v>476</v>
      </c>
      <c r="E280" s="282" t="s">
        <v>476</v>
      </c>
      <c r="F280" s="282" t="s">
        <v>476</v>
      </c>
      <c r="G280" s="282" t="s">
        <v>476</v>
      </c>
      <c r="H280" s="283" t="s">
        <v>1014</v>
      </c>
      <c r="I280" s="272"/>
      <c r="J280" s="274"/>
      <c r="K280" s="274"/>
    </row>
    <row r="281" spans="1:11" s="66" customFormat="1" x14ac:dyDescent="0.25">
      <c r="A281" s="287" t="s">
        <v>669</v>
      </c>
      <c r="B281" s="290" t="s">
        <v>670</v>
      </c>
      <c r="C281" s="289" t="s">
        <v>999</v>
      </c>
      <c r="D281" s="280">
        <v>5368.2798443356678</v>
      </c>
      <c r="E281" s="280">
        <f>м!E281+мо!E281</f>
        <v>4193.6310068799994</v>
      </c>
      <c r="F281" s="280">
        <f t="shared" si="14"/>
        <v>-1174.6488374556684</v>
      </c>
      <c r="G281" s="317">
        <f t="shared" si="15"/>
        <v>-21.8812891935039</v>
      </c>
      <c r="H281" s="283" t="s">
        <v>1026</v>
      </c>
      <c r="I281" s="272"/>
      <c r="J281" s="274"/>
      <c r="K281" s="274"/>
    </row>
    <row r="282" spans="1:11" s="66" customFormat="1" ht="31.5" x14ac:dyDescent="0.25">
      <c r="A282" s="287" t="s">
        <v>671</v>
      </c>
      <c r="B282" s="291" t="s">
        <v>639</v>
      </c>
      <c r="C282" s="289" t="s">
        <v>999</v>
      </c>
      <c r="D282" s="280">
        <v>0</v>
      </c>
      <c r="E282" s="280">
        <f>м!E282+мо!E282</f>
        <v>203.06816120999977</v>
      </c>
      <c r="F282" s="280">
        <f t="shared" si="14"/>
        <v>203.06816120999977</v>
      </c>
      <c r="G282" s="317" t="s">
        <v>1014</v>
      </c>
      <c r="H282" s="283" t="s">
        <v>1025</v>
      </c>
      <c r="I282" s="272"/>
      <c r="J282" s="274"/>
      <c r="K282" s="274"/>
    </row>
    <row r="283" spans="1:11" s="66" customFormat="1" x14ac:dyDescent="0.25">
      <c r="A283" s="287" t="s">
        <v>672</v>
      </c>
      <c r="B283" s="292" t="s">
        <v>673</v>
      </c>
      <c r="C283" s="289" t="s">
        <v>999</v>
      </c>
      <c r="D283" s="281">
        <v>75306.053911633484</v>
      </c>
      <c r="E283" s="280">
        <v>98767.553</v>
      </c>
      <c r="F283" s="280">
        <f t="shared" si="14"/>
        <v>23461.499088366516</v>
      </c>
      <c r="G283" s="317">
        <f t="shared" si="15"/>
        <v>31.154864542360677</v>
      </c>
      <c r="H283" s="283" t="s">
        <v>1030</v>
      </c>
      <c r="I283" s="272"/>
      <c r="J283" s="274"/>
      <c r="K283" s="274"/>
    </row>
    <row r="284" spans="1:11" s="66" customFormat="1" x14ac:dyDescent="0.25">
      <c r="A284" s="287" t="s">
        <v>674</v>
      </c>
      <c r="B284" s="290" t="s">
        <v>675</v>
      </c>
      <c r="C284" s="289" t="s">
        <v>999</v>
      </c>
      <c r="D284" s="280" t="s">
        <v>476</v>
      </c>
      <c r="E284" s="281" t="s">
        <v>1014</v>
      </c>
      <c r="F284" s="281" t="s">
        <v>1014</v>
      </c>
      <c r="G284" s="317" t="s">
        <v>1014</v>
      </c>
      <c r="H284" s="283" t="s">
        <v>1014</v>
      </c>
      <c r="I284" s="272"/>
      <c r="J284" s="274"/>
      <c r="K284" s="274"/>
    </row>
    <row r="285" spans="1:11" s="66" customFormat="1" x14ac:dyDescent="0.25">
      <c r="A285" s="287" t="s">
        <v>676</v>
      </c>
      <c r="B285" s="291" t="s">
        <v>639</v>
      </c>
      <c r="C285" s="289" t="s">
        <v>999</v>
      </c>
      <c r="D285" s="282" t="s">
        <v>476</v>
      </c>
      <c r="E285" s="281" t="s">
        <v>1014</v>
      </c>
      <c r="F285" s="281" t="s">
        <v>1014</v>
      </c>
      <c r="G285" s="317" t="s">
        <v>1014</v>
      </c>
      <c r="H285" s="283" t="s">
        <v>1014</v>
      </c>
      <c r="I285" s="272"/>
      <c r="J285" s="274"/>
      <c r="K285" s="274"/>
    </row>
    <row r="286" spans="1:11" s="66" customFormat="1" x14ac:dyDescent="0.25">
      <c r="A286" s="287" t="s">
        <v>677</v>
      </c>
      <c r="B286" s="290" t="s">
        <v>678</v>
      </c>
      <c r="C286" s="289" t="s">
        <v>999</v>
      </c>
      <c r="D286" s="280">
        <v>1876.4094720878834</v>
      </c>
      <c r="E286" s="281">
        <f>м!E286+мо!E286</f>
        <v>55.652523560000006</v>
      </c>
      <c r="F286" s="280">
        <f t="shared" si="14"/>
        <v>-1820.7569485278834</v>
      </c>
      <c r="G286" s="317">
        <f t="shared" si="15"/>
        <v>-97.03409493568185</v>
      </c>
      <c r="H286" s="283" t="s">
        <v>1014</v>
      </c>
      <c r="I286" s="272"/>
      <c r="J286" s="274"/>
      <c r="K286" s="274"/>
    </row>
    <row r="287" spans="1:11" s="66" customFormat="1" x14ac:dyDescent="0.25">
      <c r="A287" s="287" t="s">
        <v>679</v>
      </c>
      <c r="B287" s="291" t="s">
        <v>511</v>
      </c>
      <c r="C287" s="289" t="s">
        <v>999</v>
      </c>
      <c r="D287" s="280">
        <v>1876.4094720878834</v>
      </c>
      <c r="E287" s="281">
        <f>м!E287+мо!E287</f>
        <v>55.652523560000006</v>
      </c>
      <c r="F287" s="280">
        <f t="shared" si="14"/>
        <v>-1820.7569485278834</v>
      </c>
      <c r="G287" s="317">
        <f t="shared" si="15"/>
        <v>-97.03409493568185</v>
      </c>
      <c r="H287" s="283" t="s">
        <v>1014</v>
      </c>
      <c r="I287" s="272"/>
      <c r="J287" s="274"/>
      <c r="K287" s="274"/>
    </row>
    <row r="288" spans="1:11" s="66" customFormat="1" x14ac:dyDescent="0.25">
      <c r="A288" s="287" t="s">
        <v>680</v>
      </c>
      <c r="B288" s="415" t="s">
        <v>639</v>
      </c>
      <c r="C288" s="289" t="s">
        <v>999</v>
      </c>
      <c r="D288" s="281">
        <v>0</v>
      </c>
      <c r="E288" s="281">
        <f>м!E288+мо!E288</f>
        <v>0.20525216000000401</v>
      </c>
      <c r="F288" s="280">
        <f t="shared" si="14"/>
        <v>0.20525216000000401</v>
      </c>
      <c r="G288" s="317" t="s">
        <v>1014</v>
      </c>
      <c r="H288" s="283" t="s">
        <v>1024</v>
      </c>
      <c r="I288" s="272"/>
      <c r="J288" s="274"/>
      <c r="K288" s="274"/>
    </row>
    <row r="289" spans="1:11" s="66" customFormat="1" x14ac:dyDescent="0.25">
      <c r="A289" s="287" t="s">
        <v>681</v>
      </c>
      <c r="B289" s="291" t="s">
        <v>682</v>
      </c>
      <c r="C289" s="289" t="s">
        <v>999</v>
      </c>
      <c r="D289" s="280" t="s">
        <v>476</v>
      </c>
      <c r="E289" s="281" t="s">
        <v>1014</v>
      </c>
      <c r="F289" s="281" t="s">
        <v>1014</v>
      </c>
      <c r="G289" s="281" t="s">
        <v>1014</v>
      </c>
      <c r="H289" s="283" t="s">
        <v>1014</v>
      </c>
      <c r="I289" s="272"/>
      <c r="J289" s="274"/>
      <c r="K289" s="274"/>
    </row>
    <row r="290" spans="1:11" s="66" customFormat="1" x14ac:dyDescent="0.25">
      <c r="A290" s="287" t="s">
        <v>683</v>
      </c>
      <c r="B290" s="415" t="s">
        <v>639</v>
      </c>
      <c r="C290" s="289" t="s">
        <v>999</v>
      </c>
      <c r="D290" s="280" t="s">
        <v>476</v>
      </c>
      <c r="E290" s="281" t="s">
        <v>1014</v>
      </c>
      <c r="F290" s="281" t="s">
        <v>1014</v>
      </c>
      <c r="G290" s="281" t="s">
        <v>1014</v>
      </c>
      <c r="H290" s="283" t="s">
        <v>1014</v>
      </c>
      <c r="I290" s="272"/>
      <c r="J290" s="274"/>
      <c r="K290" s="274"/>
    </row>
    <row r="291" spans="1:11" s="66" customFormat="1" ht="31.5" x14ac:dyDescent="0.25">
      <c r="A291" s="287" t="s">
        <v>684</v>
      </c>
      <c r="B291" s="290" t="s">
        <v>685</v>
      </c>
      <c r="C291" s="289" t="s">
        <v>999</v>
      </c>
      <c r="D291" s="280">
        <v>1078.0575571650024</v>
      </c>
      <c r="E291" s="280">
        <f>м!E291+мо!E291</f>
        <v>2361.02069342</v>
      </c>
      <c r="F291" s="280">
        <f t="shared" si="14"/>
        <v>1282.9631362549976</v>
      </c>
      <c r="G291" s="317">
        <f t="shared" si="15"/>
        <v>119.00692386303018</v>
      </c>
      <c r="H291" s="283" t="s">
        <v>1027</v>
      </c>
      <c r="I291" s="272"/>
      <c r="J291" s="274"/>
      <c r="K291" s="274"/>
    </row>
    <row r="292" spans="1:11" s="66" customFormat="1" x14ac:dyDescent="0.25">
      <c r="A292" s="287" t="s">
        <v>686</v>
      </c>
      <c r="B292" s="291" t="s">
        <v>639</v>
      </c>
      <c r="C292" s="289" t="s">
        <v>999</v>
      </c>
      <c r="D292" s="280">
        <v>0</v>
      </c>
      <c r="E292" s="280">
        <f>м!E292+мо!E292</f>
        <v>0</v>
      </c>
      <c r="F292" s="280">
        <f t="shared" si="14"/>
        <v>0</v>
      </c>
      <c r="G292" s="317">
        <v>0</v>
      </c>
      <c r="H292" s="283" t="s">
        <v>1014</v>
      </c>
      <c r="I292" s="272"/>
      <c r="J292" s="274"/>
      <c r="K292" s="274"/>
    </row>
    <row r="293" spans="1:11" s="66" customFormat="1" x14ac:dyDescent="0.25">
      <c r="A293" s="287" t="s">
        <v>687</v>
      </c>
      <c r="B293" s="290" t="s">
        <v>688</v>
      </c>
      <c r="C293" s="289" t="s">
        <v>999</v>
      </c>
      <c r="D293" s="280">
        <v>3762.1709910580066</v>
      </c>
      <c r="E293" s="280">
        <f>м!E293+мо!E293</f>
        <v>3987.3952972799998</v>
      </c>
      <c r="F293" s="280">
        <f t="shared" si="14"/>
        <v>225.22430622199317</v>
      </c>
      <c r="G293" s="317">
        <f t="shared" si="15"/>
        <v>5.9865515617793612</v>
      </c>
      <c r="H293" s="283" t="s">
        <v>1014</v>
      </c>
      <c r="I293" s="272"/>
      <c r="J293" s="274"/>
      <c r="K293" s="274"/>
    </row>
    <row r="294" spans="1:11" s="66" customFormat="1" x14ac:dyDescent="0.25">
      <c r="A294" s="287" t="s">
        <v>689</v>
      </c>
      <c r="B294" s="291" t="s">
        <v>639</v>
      </c>
      <c r="C294" s="289" t="s">
        <v>999</v>
      </c>
      <c r="D294" s="280">
        <v>0</v>
      </c>
      <c r="E294" s="280">
        <f>м!E294+мо!E294</f>
        <v>169.3524568400002</v>
      </c>
      <c r="F294" s="280">
        <f t="shared" si="14"/>
        <v>169.3524568400002</v>
      </c>
      <c r="G294" s="317" t="s">
        <v>1014</v>
      </c>
      <c r="H294" s="283" t="s">
        <v>1024</v>
      </c>
      <c r="I294" s="272"/>
      <c r="J294" s="274"/>
      <c r="K294" s="274"/>
    </row>
    <row r="295" spans="1:11" s="66" customFormat="1" x14ac:dyDescent="0.25">
      <c r="A295" s="287" t="s">
        <v>690</v>
      </c>
      <c r="B295" s="290" t="s">
        <v>691</v>
      </c>
      <c r="C295" s="289" t="s">
        <v>999</v>
      </c>
      <c r="D295" s="280">
        <v>0</v>
      </c>
      <c r="E295" s="280">
        <f>м!E295+мо!E295</f>
        <v>0</v>
      </c>
      <c r="F295" s="280">
        <f t="shared" si="14"/>
        <v>0</v>
      </c>
      <c r="G295" s="317" t="s">
        <v>1014</v>
      </c>
      <c r="H295" s="283" t="s">
        <v>1014</v>
      </c>
      <c r="I295" s="272"/>
      <c r="J295" s="274"/>
      <c r="K295" s="274"/>
    </row>
    <row r="296" spans="1:11" s="66" customFormat="1" x14ac:dyDescent="0.25">
      <c r="A296" s="287" t="s">
        <v>692</v>
      </c>
      <c r="B296" s="291" t="s">
        <v>639</v>
      </c>
      <c r="C296" s="289" t="s">
        <v>999</v>
      </c>
      <c r="D296" s="281">
        <v>0</v>
      </c>
      <c r="E296" s="280">
        <f>м!E296+мо!E296</f>
        <v>0</v>
      </c>
      <c r="F296" s="280">
        <f t="shared" si="14"/>
        <v>0</v>
      </c>
      <c r="G296" s="317">
        <v>0</v>
      </c>
      <c r="H296" s="283" t="s">
        <v>1014</v>
      </c>
      <c r="I296" s="272"/>
      <c r="J296" s="274"/>
      <c r="K296" s="274"/>
    </row>
    <row r="297" spans="1:11" s="66" customFormat="1" ht="47.25" x14ac:dyDescent="0.25">
      <c r="A297" s="287" t="s">
        <v>693</v>
      </c>
      <c r="B297" s="290" t="s">
        <v>694</v>
      </c>
      <c r="C297" s="289" t="s">
        <v>999</v>
      </c>
      <c r="D297" s="280">
        <v>436.13223015451666</v>
      </c>
      <c r="E297" s="280">
        <f>м!E297+мо!E297</f>
        <v>1768.4549999999999</v>
      </c>
      <c r="F297" s="280">
        <f t="shared" si="14"/>
        <v>1332.3227698454832</v>
      </c>
      <c r="G297" s="317">
        <f t="shared" si="15"/>
        <v>305.48596910011821</v>
      </c>
      <c r="H297" s="283" t="s">
        <v>1029</v>
      </c>
      <c r="I297" s="272"/>
      <c r="J297" s="274"/>
      <c r="K297" s="274"/>
    </row>
    <row r="298" spans="1:11" s="66" customFormat="1" x14ac:dyDescent="0.25">
      <c r="A298" s="287" t="s">
        <v>695</v>
      </c>
      <c r="B298" s="291" t="s">
        <v>639</v>
      </c>
      <c r="C298" s="289" t="s">
        <v>999</v>
      </c>
      <c r="D298" s="281">
        <v>0</v>
      </c>
      <c r="E298" s="280">
        <f>м!E298+мо!E298</f>
        <v>0</v>
      </c>
      <c r="F298" s="280">
        <f t="shared" si="14"/>
        <v>0</v>
      </c>
      <c r="G298" s="317">
        <v>0</v>
      </c>
      <c r="H298" s="283" t="s">
        <v>1014</v>
      </c>
      <c r="I298" s="272"/>
      <c r="J298" s="274"/>
      <c r="K298" s="274"/>
    </row>
    <row r="299" spans="1:11" s="66" customFormat="1" x14ac:dyDescent="0.25">
      <c r="A299" s="287" t="s">
        <v>696</v>
      </c>
      <c r="B299" s="290" t="s">
        <v>697</v>
      </c>
      <c r="C299" s="289" t="s">
        <v>999</v>
      </c>
      <c r="D299" s="281">
        <v>47709.420883905994</v>
      </c>
      <c r="E299" s="280">
        <f>м!E299+мо!E299</f>
        <v>61773.489267299999</v>
      </c>
      <c r="F299" s="280">
        <f t="shared" si="14"/>
        <v>14064.068383394006</v>
      </c>
      <c r="G299" s="317">
        <f t="shared" si="15"/>
        <v>29.478597985116799</v>
      </c>
      <c r="H299" s="283" t="s">
        <v>1023</v>
      </c>
      <c r="I299" s="272"/>
      <c r="J299" s="274"/>
      <c r="K299" s="274"/>
    </row>
    <row r="300" spans="1:11" s="66" customFormat="1" x14ac:dyDescent="0.25">
      <c r="A300" s="287" t="s">
        <v>698</v>
      </c>
      <c r="B300" s="291" t="s">
        <v>639</v>
      </c>
      <c r="C300" s="289" t="s">
        <v>999</v>
      </c>
      <c r="D300" s="280">
        <v>0</v>
      </c>
      <c r="E300" s="280">
        <f>м!E300+мо!E300</f>
        <v>5202.8291829899963</v>
      </c>
      <c r="F300" s="280">
        <f t="shared" si="14"/>
        <v>5202.8291829899963</v>
      </c>
      <c r="G300" s="317" t="s">
        <v>1014</v>
      </c>
      <c r="H300" s="283" t="s">
        <v>1024</v>
      </c>
      <c r="I300" s="272"/>
      <c r="J300" s="274"/>
      <c r="K300" s="274"/>
    </row>
    <row r="301" spans="1:11" s="66" customFormat="1" ht="31.5" x14ac:dyDescent="0.25">
      <c r="A301" s="287" t="s">
        <v>699</v>
      </c>
      <c r="B301" s="290" t="s">
        <v>700</v>
      </c>
      <c r="C301" s="289" t="s">
        <v>999</v>
      </c>
      <c r="D301" s="280">
        <v>13413.935681936997</v>
      </c>
      <c r="E301" s="280">
        <f>м!E301+мо!E301</f>
        <v>12380.53793672999</v>
      </c>
      <c r="F301" s="280">
        <f t="shared" si="14"/>
        <v>-1033.3977452070067</v>
      </c>
      <c r="G301" s="317">
        <f t="shared" si="15"/>
        <v>-7.7039115865045069</v>
      </c>
      <c r="H301" s="283" t="s">
        <v>1014</v>
      </c>
      <c r="I301" s="272"/>
      <c r="J301" s="274"/>
      <c r="K301" s="274"/>
    </row>
    <row r="302" spans="1:11" s="66" customFormat="1" x14ac:dyDescent="0.25">
      <c r="A302" s="287" t="s">
        <v>701</v>
      </c>
      <c r="B302" s="291" t="s">
        <v>639</v>
      </c>
      <c r="C302" s="289" t="s">
        <v>999</v>
      </c>
      <c r="D302" s="280">
        <v>0</v>
      </c>
      <c r="E302" s="280">
        <f>м!E302+мо!E302</f>
        <v>2109.4274242299998</v>
      </c>
      <c r="F302" s="280">
        <f t="shared" si="14"/>
        <v>2109.4274242299998</v>
      </c>
      <c r="G302" s="317" t="s">
        <v>1014</v>
      </c>
      <c r="H302" s="283" t="s">
        <v>1024</v>
      </c>
      <c r="I302" s="272"/>
      <c r="J302" s="274"/>
      <c r="K302" s="274"/>
    </row>
    <row r="303" spans="1:11" s="66" customFormat="1" ht="63" x14ac:dyDescent="0.25">
      <c r="A303" s="287" t="s">
        <v>702</v>
      </c>
      <c r="B303" s="290" t="s">
        <v>703</v>
      </c>
      <c r="C303" s="289" t="s">
        <v>999</v>
      </c>
      <c r="D303" s="281">
        <v>7029.9270953250771</v>
      </c>
      <c r="E303" s="280">
        <f>м!E303+мо!E303</f>
        <v>16441.002281710014</v>
      </c>
      <c r="F303" s="280">
        <f t="shared" si="14"/>
        <v>9411.0751863849364</v>
      </c>
      <c r="G303" s="317">
        <f t="shared" si="15"/>
        <v>133.87159011426064</v>
      </c>
      <c r="H303" s="283" t="s">
        <v>1071</v>
      </c>
      <c r="I303" s="272"/>
      <c r="J303" s="274"/>
      <c r="K303" s="274"/>
    </row>
    <row r="304" spans="1:11" s="66" customFormat="1" x14ac:dyDescent="0.25">
      <c r="A304" s="287" t="s">
        <v>704</v>
      </c>
      <c r="B304" s="291" t="s">
        <v>639</v>
      </c>
      <c r="C304" s="289" t="s">
        <v>999</v>
      </c>
      <c r="D304" s="280">
        <v>0</v>
      </c>
      <c r="E304" s="280">
        <f>м!E304+мо!E304</f>
        <v>2368.090396210001</v>
      </c>
      <c r="F304" s="280">
        <f t="shared" si="14"/>
        <v>2368.090396210001</v>
      </c>
      <c r="G304" s="317" t="s">
        <v>1014</v>
      </c>
      <c r="H304" s="283" t="s">
        <v>1024</v>
      </c>
      <c r="I304" s="272"/>
      <c r="J304" s="274"/>
      <c r="K304" s="274"/>
    </row>
    <row r="305" spans="1:11" s="66" customFormat="1" ht="31.5" x14ac:dyDescent="0.25">
      <c r="A305" s="287" t="s">
        <v>705</v>
      </c>
      <c r="B305" s="292" t="s">
        <v>706</v>
      </c>
      <c r="C305" s="289" t="s">
        <v>8</v>
      </c>
      <c r="D305" s="280">
        <v>103.92129483797478</v>
      </c>
      <c r="E305" s="280">
        <f>E167/(E23*1.2)*100</f>
        <v>112.26883458424817</v>
      </c>
      <c r="F305" s="280">
        <f t="shared" si="14"/>
        <v>8.3475397462733838</v>
      </c>
      <c r="G305" s="317">
        <f t="shared" si="15"/>
        <v>8.0325594088181411</v>
      </c>
      <c r="H305" s="283" t="s">
        <v>1014</v>
      </c>
      <c r="I305" s="272"/>
      <c r="J305" s="274"/>
      <c r="K305" s="274"/>
    </row>
    <row r="306" spans="1:11" s="66" customFormat="1" outlineLevel="2" x14ac:dyDescent="0.25">
      <c r="A306" s="287" t="s">
        <v>707</v>
      </c>
      <c r="B306" s="290" t="s">
        <v>708</v>
      </c>
      <c r="C306" s="289" t="s">
        <v>8</v>
      </c>
      <c r="D306" s="339" t="s">
        <v>476</v>
      </c>
      <c r="E306" s="281" t="s">
        <v>1014</v>
      </c>
      <c r="F306" s="281" t="s">
        <v>1014</v>
      </c>
      <c r="G306" s="281" t="s">
        <v>1014</v>
      </c>
      <c r="H306" s="283" t="s">
        <v>1014</v>
      </c>
      <c r="I306" s="272"/>
      <c r="J306" s="274"/>
      <c r="K306" s="274"/>
    </row>
    <row r="307" spans="1:11" s="66" customFormat="1" ht="31.5" outlineLevel="2" x14ac:dyDescent="0.25">
      <c r="A307" s="287" t="s">
        <v>709</v>
      </c>
      <c r="B307" s="290" t="s">
        <v>710</v>
      </c>
      <c r="C307" s="289" t="s">
        <v>8</v>
      </c>
      <c r="D307" s="339" t="s">
        <v>476</v>
      </c>
      <c r="E307" s="281" t="s">
        <v>1014</v>
      </c>
      <c r="F307" s="281" t="s">
        <v>1014</v>
      </c>
      <c r="G307" s="281" t="s">
        <v>1014</v>
      </c>
      <c r="H307" s="283" t="s">
        <v>1014</v>
      </c>
      <c r="I307" s="272"/>
      <c r="J307" s="274"/>
      <c r="K307" s="274"/>
    </row>
    <row r="308" spans="1:11" s="66" customFormat="1" ht="31.5" outlineLevel="2" x14ac:dyDescent="0.25">
      <c r="A308" s="287" t="s">
        <v>711</v>
      </c>
      <c r="B308" s="290" t="s">
        <v>712</v>
      </c>
      <c r="C308" s="289" t="s">
        <v>8</v>
      </c>
      <c r="D308" s="339" t="s">
        <v>476</v>
      </c>
      <c r="E308" s="281" t="s">
        <v>1014</v>
      </c>
      <c r="F308" s="281" t="s">
        <v>1014</v>
      </c>
      <c r="G308" s="281" t="s">
        <v>1014</v>
      </c>
      <c r="H308" s="283" t="s">
        <v>1014</v>
      </c>
      <c r="I308" s="272"/>
      <c r="J308" s="274"/>
      <c r="K308" s="274"/>
    </row>
    <row r="309" spans="1:11" s="66" customFormat="1" ht="31.5" outlineLevel="2" x14ac:dyDescent="0.25">
      <c r="A309" s="287" t="s">
        <v>713</v>
      </c>
      <c r="B309" s="290" t="s">
        <v>714</v>
      </c>
      <c r="C309" s="289" t="s">
        <v>8</v>
      </c>
      <c r="D309" s="339" t="s">
        <v>476</v>
      </c>
      <c r="E309" s="281" t="s">
        <v>1014</v>
      </c>
      <c r="F309" s="281" t="s">
        <v>1014</v>
      </c>
      <c r="G309" s="281" t="s">
        <v>1014</v>
      </c>
      <c r="H309" s="283" t="s">
        <v>1014</v>
      </c>
      <c r="I309" s="272"/>
      <c r="J309" s="274"/>
      <c r="K309" s="274"/>
    </row>
    <row r="310" spans="1:11" s="66" customFormat="1" x14ac:dyDescent="0.25">
      <c r="A310" s="287" t="s">
        <v>715</v>
      </c>
      <c r="B310" s="293" t="s">
        <v>716</v>
      </c>
      <c r="C310" s="289" t="s">
        <v>8</v>
      </c>
      <c r="D310" s="339" t="s">
        <v>476</v>
      </c>
      <c r="E310" s="281" t="s">
        <v>1014</v>
      </c>
      <c r="F310" s="281" t="s">
        <v>1014</v>
      </c>
      <c r="G310" s="281" t="s">
        <v>1014</v>
      </c>
      <c r="H310" s="283" t="s">
        <v>1014</v>
      </c>
      <c r="I310" s="272"/>
      <c r="J310" s="274"/>
      <c r="K310" s="274"/>
    </row>
    <row r="311" spans="1:11" s="66" customFormat="1" ht="20.25" customHeight="1" x14ac:dyDescent="0.25">
      <c r="A311" s="287" t="s">
        <v>717</v>
      </c>
      <c r="B311" s="293" t="s">
        <v>718</v>
      </c>
      <c r="C311" s="482" t="s">
        <v>8</v>
      </c>
      <c r="D311" s="342">
        <v>100.04983846168609</v>
      </c>
      <c r="E311" s="342">
        <v>98.964969723741987</v>
      </c>
      <c r="F311" s="342">
        <f t="shared" ref="F311" si="16">E311-D311</f>
        <v>-1.084868737944106</v>
      </c>
      <c r="G311" s="317">
        <f t="shared" ref="G311" si="17">F311/D311*100</f>
        <v>-1.0843283253871066</v>
      </c>
      <c r="H311" s="283" t="s">
        <v>1014</v>
      </c>
      <c r="I311" s="272"/>
      <c r="J311" s="274"/>
      <c r="K311" s="274"/>
    </row>
    <row r="312" spans="1:11" s="66" customFormat="1" x14ac:dyDescent="0.25">
      <c r="A312" s="477" t="s">
        <v>719</v>
      </c>
      <c r="B312" s="483" t="s">
        <v>720</v>
      </c>
      <c r="C312" s="479" t="s">
        <v>8</v>
      </c>
      <c r="D312" s="343" t="s">
        <v>476</v>
      </c>
      <c r="E312" s="344" t="s">
        <v>1014</v>
      </c>
      <c r="F312" s="345" t="s">
        <v>1014</v>
      </c>
      <c r="G312" s="345" t="s">
        <v>1014</v>
      </c>
      <c r="H312" s="346" t="s">
        <v>1014</v>
      </c>
      <c r="I312" s="272"/>
      <c r="J312" s="274"/>
      <c r="K312" s="274"/>
    </row>
    <row r="313" spans="1:11" s="66" customFormat="1" outlineLevel="2" x14ac:dyDescent="0.25">
      <c r="A313" s="287" t="s">
        <v>721</v>
      </c>
      <c r="B313" s="293" t="s">
        <v>722</v>
      </c>
      <c r="C313" s="289" t="s">
        <v>8</v>
      </c>
      <c r="D313" s="281" t="s">
        <v>476</v>
      </c>
      <c r="E313" s="347" t="s">
        <v>1014</v>
      </c>
      <c r="F313" s="348" t="s">
        <v>1014</v>
      </c>
      <c r="G313" s="348" t="s">
        <v>1014</v>
      </c>
      <c r="H313" s="283" t="s">
        <v>1014</v>
      </c>
      <c r="I313" s="272"/>
      <c r="J313" s="274"/>
      <c r="K313" s="274"/>
    </row>
    <row r="314" spans="1:11" s="66" customFormat="1" outlineLevel="2" x14ac:dyDescent="0.25">
      <c r="A314" s="287" t="s">
        <v>723</v>
      </c>
      <c r="B314" s="293" t="s">
        <v>724</v>
      </c>
      <c r="C314" s="289" t="s">
        <v>8</v>
      </c>
      <c r="D314" s="281" t="s">
        <v>476</v>
      </c>
      <c r="E314" s="347" t="s">
        <v>1014</v>
      </c>
      <c r="F314" s="348" t="s">
        <v>1014</v>
      </c>
      <c r="G314" s="348" t="s">
        <v>1014</v>
      </c>
      <c r="H314" s="349" t="s">
        <v>1014</v>
      </c>
      <c r="I314" s="272"/>
      <c r="J314" s="274"/>
      <c r="K314" s="274"/>
    </row>
    <row r="315" spans="1:11" s="66" customFormat="1" ht="31.5" outlineLevel="2" x14ac:dyDescent="0.25">
      <c r="A315" s="287" t="s">
        <v>725</v>
      </c>
      <c r="B315" s="290" t="s">
        <v>726</v>
      </c>
      <c r="C315" s="289" t="s">
        <v>8</v>
      </c>
      <c r="D315" s="281" t="s">
        <v>476</v>
      </c>
      <c r="E315" s="347" t="s">
        <v>1014</v>
      </c>
      <c r="F315" s="348" t="s">
        <v>1014</v>
      </c>
      <c r="G315" s="348" t="s">
        <v>1014</v>
      </c>
      <c r="H315" s="349" t="s">
        <v>1014</v>
      </c>
      <c r="I315" s="272"/>
      <c r="J315" s="274"/>
      <c r="K315" s="274"/>
    </row>
    <row r="316" spans="1:11" s="66" customFormat="1" outlineLevel="2" x14ac:dyDescent="0.25">
      <c r="A316" s="287" t="s">
        <v>727</v>
      </c>
      <c r="B316" s="484" t="s">
        <v>206</v>
      </c>
      <c r="C316" s="289" t="s">
        <v>8</v>
      </c>
      <c r="D316" s="281" t="s">
        <v>476</v>
      </c>
      <c r="E316" s="347" t="s">
        <v>1014</v>
      </c>
      <c r="F316" s="348" t="s">
        <v>1014</v>
      </c>
      <c r="G316" s="348" t="s">
        <v>1014</v>
      </c>
      <c r="H316" s="349" t="s">
        <v>1014</v>
      </c>
      <c r="I316" s="272"/>
      <c r="J316" s="274"/>
      <c r="K316" s="274"/>
    </row>
    <row r="317" spans="1:11" s="66" customFormat="1" ht="16.5" outlineLevel="2" thickBot="1" x14ac:dyDescent="0.3">
      <c r="A317" s="474" t="s">
        <v>728</v>
      </c>
      <c r="B317" s="485" t="s">
        <v>207</v>
      </c>
      <c r="C317" s="476" t="s">
        <v>8</v>
      </c>
      <c r="D317" s="296" t="s">
        <v>476</v>
      </c>
      <c r="E317" s="350" t="s">
        <v>1014</v>
      </c>
      <c r="F317" s="351" t="s">
        <v>1014</v>
      </c>
      <c r="G317" s="351" t="s">
        <v>1014</v>
      </c>
      <c r="H317" s="352" t="s">
        <v>1014</v>
      </c>
      <c r="I317" s="272"/>
      <c r="J317" s="274"/>
      <c r="K317" s="274"/>
    </row>
    <row r="318" spans="1:11" s="66" customFormat="1" ht="19.5" thickBot="1" x14ac:dyDescent="0.3">
      <c r="A318" s="656" t="s">
        <v>729</v>
      </c>
      <c r="B318" s="657"/>
      <c r="C318" s="657"/>
      <c r="D318" s="657"/>
      <c r="E318" s="657"/>
      <c r="F318" s="657"/>
      <c r="G318" s="657"/>
      <c r="H318" s="658"/>
      <c r="I318" s="272"/>
      <c r="J318" s="274"/>
      <c r="K318" s="274"/>
    </row>
    <row r="319" spans="1:11" outlineLevel="3" x14ac:dyDescent="0.25">
      <c r="A319" s="465" t="s">
        <v>730</v>
      </c>
      <c r="B319" s="466" t="s">
        <v>731</v>
      </c>
      <c r="C319" s="467" t="s">
        <v>476</v>
      </c>
      <c r="D319" s="314" t="s">
        <v>476</v>
      </c>
      <c r="E319" s="314" t="s">
        <v>476</v>
      </c>
      <c r="F319" s="314" t="s">
        <v>476</v>
      </c>
      <c r="G319" s="314" t="s">
        <v>476</v>
      </c>
      <c r="H319" s="353" t="s">
        <v>476</v>
      </c>
      <c r="I319" s="272"/>
      <c r="J319" s="274"/>
      <c r="K319" s="274"/>
    </row>
    <row r="320" spans="1:11" outlineLevel="3" x14ac:dyDescent="0.25">
      <c r="A320" s="287" t="s">
        <v>733</v>
      </c>
      <c r="B320" s="292" t="s">
        <v>734</v>
      </c>
      <c r="C320" s="289" t="s">
        <v>1</v>
      </c>
      <c r="D320" s="281" t="s">
        <v>476</v>
      </c>
      <c r="E320" s="281" t="s">
        <v>476</v>
      </c>
      <c r="F320" s="281" t="s">
        <v>476</v>
      </c>
      <c r="G320" s="281" t="s">
        <v>476</v>
      </c>
      <c r="H320" s="354" t="s">
        <v>476</v>
      </c>
      <c r="I320" s="272"/>
      <c r="J320" s="274"/>
      <c r="K320" s="274"/>
    </row>
    <row r="321" spans="1:11" outlineLevel="3" x14ac:dyDescent="0.25">
      <c r="A321" s="287" t="s">
        <v>735</v>
      </c>
      <c r="B321" s="292" t="s">
        <v>736</v>
      </c>
      <c r="C321" s="289" t="s">
        <v>737</v>
      </c>
      <c r="D321" s="281" t="s">
        <v>476</v>
      </c>
      <c r="E321" s="281" t="s">
        <v>476</v>
      </c>
      <c r="F321" s="281" t="s">
        <v>476</v>
      </c>
      <c r="G321" s="281" t="s">
        <v>476</v>
      </c>
      <c r="H321" s="354" t="s">
        <v>476</v>
      </c>
      <c r="I321" s="272"/>
      <c r="J321" s="274"/>
      <c r="K321" s="274"/>
    </row>
    <row r="322" spans="1:11" outlineLevel="3" x14ac:dyDescent="0.25">
      <c r="A322" s="287" t="s">
        <v>738</v>
      </c>
      <c r="B322" s="292" t="s">
        <v>739</v>
      </c>
      <c r="C322" s="289" t="s">
        <v>1</v>
      </c>
      <c r="D322" s="281" t="s">
        <v>476</v>
      </c>
      <c r="E322" s="281" t="s">
        <v>476</v>
      </c>
      <c r="F322" s="281" t="s">
        <v>476</v>
      </c>
      <c r="G322" s="281" t="s">
        <v>476</v>
      </c>
      <c r="H322" s="354" t="s">
        <v>476</v>
      </c>
      <c r="I322" s="272"/>
      <c r="J322" s="274"/>
      <c r="K322" s="274"/>
    </row>
    <row r="323" spans="1:11" outlineLevel="3" x14ac:dyDescent="0.25">
      <c r="A323" s="287" t="s">
        <v>740</v>
      </c>
      <c r="B323" s="292" t="s">
        <v>741</v>
      </c>
      <c r="C323" s="289" t="s">
        <v>737</v>
      </c>
      <c r="D323" s="281" t="s">
        <v>476</v>
      </c>
      <c r="E323" s="281" t="s">
        <v>476</v>
      </c>
      <c r="F323" s="281" t="s">
        <v>476</v>
      </c>
      <c r="G323" s="281" t="s">
        <v>476</v>
      </c>
      <c r="H323" s="354" t="s">
        <v>476</v>
      </c>
      <c r="I323" s="272"/>
      <c r="J323" s="274"/>
      <c r="K323" s="274"/>
    </row>
    <row r="324" spans="1:11" outlineLevel="3" x14ac:dyDescent="0.25">
      <c r="A324" s="287" t="s">
        <v>742</v>
      </c>
      <c r="B324" s="292" t="s">
        <v>743</v>
      </c>
      <c r="C324" s="289" t="s">
        <v>744</v>
      </c>
      <c r="D324" s="281" t="s">
        <v>476</v>
      </c>
      <c r="E324" s="281" t="s">
        <v>476</v>
      </c>
      <c r="F324" s="281" t="s">
        <v>476</v>
      </c>
      <c r="G324" s="281" t="s">
        <v>476</v>
      </c>
      <c r="H324" s="354" t="s">
        <v>476</v>
      </c>
      <c r="I324" s="272"/>
      <c r="J324" s="274"/>
      <c r="K324" s="274"/>
    </row>
    <row r="325" spans="1:11" outlineLevel="3" x14ac:dyDescent="0.25">
      <c r="A325" s="287" t="s">
        <v>745</v>
      </c>
      <c r="B325" s="292" t="s">
        <v>746</v>
      </c>
      <c r="C325" s="289" t="s">
        <v>476</v>
      </c>
      <c r="D325" s="280" t="s">
        <v>476</v>
      </c>
      <c r="E325" s="280" t="s">
        <v>476</v>
      </c>
      <c r="F325" s="280" t="s">
        <v>476</v>
      </c>
      <c r="G325" s="280" t="s">
        <v>476</v>
      </c>
      <c r="H325" s="355" t="s">
        <v>476</v>
      </c>
      <c r="I325" s="272"/>
      <c r="J325" s="274"/>
      <c r="K325" s="274"/>
    </row>
    <row r="326" spans="1:11" outlineLevel="3" x14ac:dyDescent="0.25">
      <c r="A326" s="287" t="s">
        <v>747</v>
      </c>
      <c r="B326" s="290" t="s">
        <v>748</v>
      </c>
      <c r="C326" s="289" t="s">
        <v>744</v>
      </c>
      <c r="D326" s="281" t="s">
        <v>476</v>
      </c>
      <c r="E326" s="281" t="s">
        <v>476</v>
      </c>
      <c r="F326" s="281" t="s">
        <v>476</v>
      </c>
      <c r="G326" s="281" t="s">
        <v>476</v>
      </c>
      <c r="H326" s="354" t="s">
        <v>476</v>
      </c>
      <c r="I326" s="272"/>
      <c r="J326" s="274"/>
      <c r="K326" s="274"/>
    </row>
    <row r="327" spans="1:11" outlineLevel="3" x14ac:dyDescent="0.25">
      <c r="A327" s="287" t="s">
        <v>749</v>
      </c>
      <c r="B327" s="290" t="s">
        <v>750</v>
      </c>
      <c r="C327" s="289" t="s">
        <v>751</v>
      </c>
      <c r="D327" s="281" t="s">
        <v>476</v>
      </c>
      <c r="E327" s="281" t="s">
        <v>476</v>
      </c>
      <c r="F327" s="281" t="s">
        <v>476</v>
      </c>
      <c r="G327" s="281" t="s">
        <v>476</v>
      </c>
      <c r="H327" s="354" t="s">
        <v>476</v>
      </c>
      <c r="I327" s="272"/>
      <c r="J327" s="274"/>
      <c r="K327" s="274"/>
    </row>
    <row r="328" spans="1:11" outlineLevel="3" x14ac:dyDescent="0.25">
      <c r="A328" s="287" t="s">
        <v>752</v>
      </c>
      <c r="B328" s="292" t="s">
        <v>753</v>
      </c>
      <c r="C328" s="289" t="s">
        <v>476</v>
      </c>
      <c r="D328" s="280" t="s">
        <v>476</v>
      </c>
      <c r="E328" s="280" t="s">
        <v>476</v>
      </c>
      <c r="F328" s="280" t="s">
        <v>476</v>
      </c>
      <c r="G328" s="280" t="s">
        <v>476</v>
      </c>
      <c r="H328" s="355" t="s">
        <v>476</v>
      </c>
      <c r="I328" s="272"/>
      <c r="J328" s="274"/>
      <c r="K328" s="274"/>
    </row>
    <row r="329" spans="1:11" outlineLevel="3" x14ac:dyDescent="0.25">
      <c r="A329" s="287" t="s">
        <v>754</v>
      </c>
      <c r="B329" s="290" t="s">
        <v>748</v>
      </c>
      <c r="C329" s="289" t="s">
        <v>744</v>
      </c>
      <c r="D329" s="281" t="s">
        <v>476</v>
      </c>
      <c r="E329" s="281" t="s">
        <v>476</v>
      </c>
      <c r="F329" s="281" t="s">
        <v>476</v>
      </c>
      <c r="G329" s="281" t="s">
        <v>476</v>
      </c>
      <c r="H329" s="354" t="s">
        <v>476</v>
      </c>
      <c r="I329" s="272"/>
      <c r="J329" s="274"/>
      <c r="K329" s="274"/>
    </row>
    <row r="330" spans="1:11" outlineLevel="3" x14ac:dyDescent="0.25">
      <c r="A330" s="287" t="s">
        <v>755</v>
      </c>
      <c r="B330" s="290" t="s">
        <v>756</v>
      </c>
      <c r="C330" s="289" t="s">
        <v>1</v>
      </c>
      <c r="D330" s="281" t="s">
        <v>476</v>
      </c>
      <c r="E330" s="281" t="s">
        <v>476</v>
      </c>
      <c r="F330" s="281" t="s">
        <v>476</v>
      </c>
      <c r="G330" s="281" t="s">
        <v>476</v>
      </c>
      <c r="H330" s="354" t="s">
        <v>476</v>
      </c>
      <c r="I330" s="272"/>
      <c r="J330" s="274"/>
      <c r="K330" s="274"/>
    </row>
    <row r="331" spans="1:11" outlineLevel="3" x14ac:dyDescent="0.25">
      <c r="A331" s="287" t="s">
        <v>757</v>
      </c>
      <c r="B331" s="290" t="s">
        <v>750</v>
      </c>
      <c r="C331" s="289" t="s">
        <v>751</v>
      </c>
      <c r="D331" s="281" t="s">
        <v>476</v>
      </c>
      <c r="E331" s="281" t="s">
        <v>476</v>
      </c>
      <c r="F331" s="281" t="s">
        <v>476</v>
      </c>
      <c r="G331" s="281" t="s">
        <v>476</v>
      </c>
      <c r="H331" s="354" t="s">
        <v>476</v>
      </c>
      <c r="I331" s="272"/>
      <c r="J331" s="274"/>
      <c r="K331" s="274"/>
    </row>
    <row r="332" spans="1:11" outlineLevel="3" x14ac:dyDescent="0.25">
      <c r="A332" s="287" t="s">
        <v>758</v>
      </c>
      <c r="B332" s="292" t="s">
        <v>759</v>
      </c>
      <c r="C332" s="289" t="s">
        <v>476</v>
      </c>
      <c r="D332" s="280" t="s">
        <v>476</v>
      </c>
      <c r="E332" s="280" t="s">
        <v>476</v>
      </c>
      <c r="F332" s="280" t="s">
        <v>476</v>
      </c>
      <c r="G332" s="280" t="s">
        <v>476</v>
      </c>
      <c r="H332" s="355" t="s">
        <v>476</v>
      </c>
      <c r="I332" s="272"/>
      <c r="J332" s="274"/>
      <c r="K332" s="274"/>
    </row>
    <row r="333" spans="1:11" outlineLevel="3" x14ac:dyDescent="0.25">
      <c r="A333" s="287" t="s">
        <v>760</v>
      </c>
      <c r="B333" s="290" t="s">
        <v>748</v>
      </c>
      <c r="C333" s="289" t="s">
        <v>744</v>
      </c>
      <c r="D333" s="281" t="s">
        <v>476</v>
      </c>
      <c r="E333" s="281" t="s">
        <v>476</v>
      </c>
      <c r="F333" s="281" t="s">
        <v>476</v>
      </c>
      <c r="G333" s="281" t="s">
        <v>476</v>
      </c>
      <c r="H333" s="354" t="s">
        <v>476</v>
      </c>
      <c r="I333" s="272"/>
      <c r="J333" s="274"/>
      <c r="K333" s="274"/>
    </row>
    <row r="334" spans="1:11" outlineLevel="3" x14ac:dyDescent="0.25">
      <c r="A334" s="287" t="s">
        <v>761</v>
      </c>
      <c r="B334" s="290" t="s">
        <v>750</v>
      </c>
      <c r="C334" s="289" t="s">
        <v>751</v>
      </c>
      <c r="D334" s="281" t="s">
        <v>476</v>
      </c>
      <c r="E334" s="281" t="s">
        <v>476</v>
      </c>
      <c r="F334" s="281" t="s">
        <v>476</v>
      </c>
      <c r="G334" s="281" t="s">
        <v>476</v>
      </c>
      <c r="H334" s="354" t="s">
        <v>476</v>
      </c>
      <c r="I334" s="272"/>
      <c r="J334" s="274"/>
      <c r="K334" s="274"/>
    </row>
    <row r="335" spans="1:11" outlineLevel="3" x14ac:dyDescent="0.25">
      <c r="A335" s="287" t="s">
        <v>762</v>
      </c>
      <c r="B335" s="292" t="s">
        <v>763</v>
      </c>
      <c r="C335" s="289" t="s">
        <v>476</v>
      </c>
      <c r="D335" s="280" t="s">
        <v>476</v>
      </c>
      <c r="E335" s="280" t="s">
        <v>476</v>
      </c>
      <c r="F335" s="280" t="s">
        <v>476</v>
      </c>
      <c r="G335" s="280" t="s">
        <v>476</v>
      </c>
      <c r="H335" s="355" t="s">
        <v>476</v>
      </c>
      <c r="I335" s="272"/>
      <c r="J335" s="274"/>
      <c r="K335" s="274"/>
    </row>
    <row r="336" spans="1:11" outlineLevel="3" x14ac:dyDescent="0.25">
      <c r="A336" s="287" t="s">
        <v>764</v>
      </c>
      <c r="B336" s="290" t="s">
        <v>748</v>
      </c>
      <c r="C336" s="289" t="s">
        <v>744</v>
      </c>
      <c r="D336" s="281" t="s">
        <v>476</v>
      </c>
      <c r="E336" s="281" t="s">
        <v>476</v>
      </c>
      <c r="F336" s="281" t="s">
        <v>476</v>
      </c>
      <c r="G336" s="281" t="s">
        <v>476</v>
      </c>
      <c r="H336" s="354" t="s">
        <v>476</v>
      </c>
      <c r="I336" s="272"/>
      <c r="J336" s="274"/>
      <c r="K336" s="274"/>
    </row>
    <row r="337" spans="1:11" outlineLevel="3" x14ac:dyDescent="0.25">
      <c r="A337" s="287" t="s">
        <v>765</v>
      </c>
      <c r="B337" s="290" t="s">
        <v>756</v>
      </c>
      <c r="C337" s="289" t="s">
        <v>1</v>
      </c>
      <c r="D337" s="281" t="s">
        <v>476</v>
      </c>
      <c r="E337" s="281" t="s">
        <v>476</v>
      </c>
      <c r="F337" s="281" t="s">
        <v>476</v>
      </c>
      <c r="G337" s="281" t="s">
        <v>476</v>
      </c>
      <c r="H337" s="354" t="s">
        <v>476</v>
      </c>
      <c r="I337" s="272"/>
      <c r="J337" s="274"/>
      <c r="K337" s="274"/>
    </row>
    <row r="338" spans="1:11" outlineLevel="3" x14ac:dyDescent="0.25">
      <c r="A338" s="287" t="s">
        <v>766</v>
      </c>
      <c r="B338" s="290" t="s">
        <v>750</v>
      </c>
      <c r="C338" s="289" t="s">
        <v>751</v>
      </c>
      <c r="D338" s="281" t="s">
        <v>476</v>
      </c>
      <c r="E338" s="281" t="s">
        <v>476</v>
      </c>
      <c r="F338" s="281" t="s">
        <v>476</v>
      </c>
      <c r="G338" s="281" t="s">
        <v>476</v>
      </c>
      <c r="H338" s="354" t="s">
        <v>476</v>
      </c>
      <c r="I338" s="272"/>
      <c r="J338" s="274"/>
      <c r="K338" s="274"/>
    </row>
    <row r="339" spans="1:11" outlineLevel="3" x14ac:dyDescent="0.25">
      <c r="A339" s="477" t="s">
        <v>767</v>
      </c>
      <c r="B339" s="478" t="s">
        <v>768</v>
      </c>
      <c r="C339" s="479" t="s">
        <v>476</v>
      </c>
      <c r="D339" s="280" t="s">
        <v>476</v>
      </c>
      <c r="E339" s="280" t="s">
        <v>476</v>
      </c>
      <c r="F339" s="280" t="s">
        <v>476</v>
      </c>
      <c r="G339" s="280" t="s">
        <v>476</v>
      </c>
      <c r="H339" s="355" t="s">
        <v>476</v>
      </c>
      <c r="I339" s="272"/>
      <c r="J339" s="274"/>
      <c r="K339" s="274"/>
    </row>
    <row r="340" spans="1:11" ht="46.5" customHeight="1" x14ac:dyDescent="0.25">
      <c r="A340" s="287" t="s">
        <v>769</v>
      </c>
      <c r="B340" s="292" t="s">
        <v>770</v>
      </c>
      <c r="C340" s="289" t="s">
        <v>744</v>
      </c>
      <c r="D340" s="281">
        <v>88359.964609272414</v>
      </c>
      <c r="E340" s="280">
        <f>м!E340+мо!E340</f>
        <v>91131.228337644425</v>
      </c>
      <c r="F340" s="280">
        <f t="shared" ref="F340" si="18">E340-D340</f>
        <v>2771.2637283720105</v>
      </c>
      <c r="G340" s="317">
        <f t="shared" ref="G340" si="19">F340/D340*100</f>
        <v>3.1363341312171564</v>
      </c>
      <c r="H340" s="355" t="s">
        <v>476</v>
      </c>
      <c r="I340" s="272"/>
      <c r="J340" s="274"/>
      <c r="K340" s="274"/>
    </row>
    <row r="341" spans="1:11" ht="31.5" x14ac:dyDescent="0.25">
      <c r="A341" s="287" t="s">
        <v>771</v>
      </c>
      <c r="B341" s="290" t="s">
        <v>772</v>
      </c>
      <c r="C341" s="289" t="s">
        <v>744</v>
      </c>
      <c r="D341" s="280" t="s">
        <v>476</v>
      </c>
      <c r="E341" s="280" t="s">
        <v>1014</v>
      </c>
      <c r="F341" s="280" t="s">
        <v>1014</v>
      </c>
      <c r="G341" s="280" t="s">
        <v>1014</v>
      </c>
      <c r="H341" s="283" t="s">
        <v>1014</v>
      </c>
      <c r="I341" s="272"/>
      <c r="J341" s="274"/>
      <c r="K341" s="274"/>
    </row>
    <row r="342" spans="1:11" x14ac:dyDescent="0.25">
      <c r="A342" s="287" t="s">
        <v>773</v>
      </c>
      <c r="B342" s="484" t="s">
        <v>774</v>
      </c>
      <c r="C342" s="289" t="s">
        <v>744</v>
      </c>
      <c r="D342" s="280" t="s">
        <v>476</v>
      </c>
      <c r="E342" s="280" t="s">
        <v>1014</v>
      </c>
      <c r="F342" s="280" t="s">
        <v>1014</v>
      </c>
      <c r="G342" s="280" t="s">
        <v>1014</v>
      </c>
      <c r="H342" s="283" t="s">
        <v>1014</v>
      </c>
      <c r="I342" s="272"/>
      <c r="J342" s="274"/>
      <c r="K342" s="274"/>
    </row>
    <row r="343" spans="1:11" x14ac:dyDescent="0.25">
      <c r="A343" s="287" t="s">
        <v>775</v>
      </c>
      <c r="B343" s="484" t="s">
        <v>776</v>
      </c>
      <c r="C343" s="289" t="s">
        <v>744</v>
      </c>
      <c r="D343" s="280" t="s">
        <v>476</v>
      </c>
      <c r="E343" s="280" t="s">
        <v>1014</v>
      </c>
      <c r="F343" s="280" t="s">
        <v>1014</v>
      </c>
      <c r="G343" s="280" t="s">
        <v>1014</v>
      </c>
      <c r="H343" s="283" t="s">
        <v>1014</v>
      </c>
      <c r="I343" s="272"/>
      <c r="J343" s="274"/>
      <c r="K343" s="274"/>
    </row>
    <row r="344" spans="1:11" x14ac:dyDescent="0.25">
      <c r="A344" s="287" t="s">
        <v>777</v>
      </c>
      <c r="B344" s="292" t="s">
        <v>778</v>
      </c>
      <c r="C344" s="289" t="s">
        <v>744</v>
      </c>
      <c r="D344" s="281">
        <v>7407.9855031638663</v>
      </c>
      <c r="E344" s="280">
        <f>м!E344+мо!E344</f>
        <v>7639.6487615055812</v>
      </c>
      <c r="F344" s="280">
        <f t="shared" ref="F344:F367" si="20">E344-D344</f>
        <v>231.66325834171494</v>
      </c>
      <c r="G344" s="317">
        <f t="shared" ref="G344:G367" si="21">F344/D344*100</f>
        <v>3.1272099309964121</v>
      </c>
      <c r="H344" s="283" t="s">
        <v>1014</v>
      </c>
      <c r="I344" s="272"/>
      <c r="J344" s="274"/>
      <c r="K344" s="274"/>
    </row>
    <row r="345" spans="1:11" x14ac:dyDescent="0.25">
      <c r="A345" s="287" t="s">
        <v>779</v>
      </c>
      <c r="B345" s="292" t="s">
        <v>780</v>
      </c>
      <c r="C345" s="289" t="s">
        <v>1</v>
      </c>
      <c r="D345" s="281">
        <v>13610.658747042533</v>
      </c>
      <c r="E345" s="280">
        <f>м!E345+мо!E345</f>
        <v>14139.331999999999</v>
      </c>
      <c r="F345" s="280">
        <f t="shared" si="20"/>
        <v>528.67325295746559</v>
      </c>
      <c r="G345" s="317">
        <f t="shared" si="21"/>
        <v>3.8842591147349226</v>
      </c>
      <c r="H345" s="283" t="s">
        <v>1014</v>
      </c>
      <c r="I345" s="272"/>
      <c r="J345" s="274"/>
      <c r="K345" s="274"/>
    </row>
    <row r="346" spans="1:11" ht="31.5" x14ac:dyDescent="0.25">
      <c r="A346" s="287" t="s">
        <v>781</v>
      </c>
      <c r="B346" s="290" t="s">
        <v>782</v>
      </c>
      <c r="C346" s="289" t="s">
        <v>1</v>
      </c>
      <c r="D346" s="280" t="s">
        <v>476</v>
      </c>
      <c r="E346" s="280" t="s">
        <v>1014</v>
      </c>
      <c r="F346" s="280" t="s">
        <v>1014</v>
      </c>
      <c r="G346" s="280" t="s">
        <v>1014</v>
      </c>
      <c r="H346" s="283" t="s">
        <v>1014</v>
      </c>
      <c r="I346" s="272"/>
      <c r="J346" s="274"/>
      <c r="K346" s="274"/>
    </row>
    <row r="347" spans="1:11" x14ac:dyDescent="0.25">
      <c r="A347" s="287" t="s">
        <v>783</v>
      </c>
      <c r="B347" s="484" t="s">
        <v>774</v>
      </c>
      <c r="C347" s="289" t="s">
        <v>1</v>
      </c>
      <c r="D347" s="280" t="s">
        <v>476</v>
      </c>
      <c r="E347" s="280" t="s">
        <v>1014</v>
      </c>
      <c r="F347" s="280" t="s">
        <v>1014</v>
      </c>
      <c r="G347" s="280" t="s">
        <v>1014</v>
      </c>
      <c r="H347" s="283" t="s">
        <v>1014</v>
      </c>
      <c r="I347" s="272"/>
      <c r="J347" s="274"/>
      <c r="K347" s="274"/>
    </row>
    <row r="348" spans="1:11" x14ac:dyDescent="0.25">
      <c r="A348" s="287" t="s">
        <v>784</v>
      </c>
      <c r="B348" s="484" t="s">
        <v>776</v>
      </c>
      <c r="C348" s="289" t="s">
        <v>1</v>
      </c>
      <c r="D348" s="280" t="s">
        <v>476</v>
      </c>
      <c r="E348" s="280" t="s">
        <v>1014</v>
      </c>
      <c r="F348" s="280" t="s">
        <v>1014</v>
      </c>
      <c r="G348" s="280" t="s">
        <v>1014</v>
      </c>
      <c r="H348" s="283" t="s">
        <v>1014</v>
      </c>
      <c r="I348" s="272"/>
      <c r="J348" s="274"/>
      <c r="K348" s="274"/>
    </row>
    <row r="349" spans="1:11" x14ac:dyDescent="0.25">
      <c r="A349" s="287" t="s">
        <v>785</v>
      </c>
      <c r="B349" s="292" t="s">
        <v>786</v>
      </c>
      <c r="C349" s="289" t="s">
        <v>787</v>
      </c>
      <c r="D349" s="281">
        <v>2205463.3312956626</v>
      </c>
      <c r="E349" s="280">
        <f>м!E349+мо!E349</f>
        <v>2259904.8301761262</v>
      </c>
      <c r="F349" s="280">
        <f t="shared" si="20"/>
        <v>54441.498880463652</v>
      </c>
      <c r="G349" s="317">
        <f t="shared" si="21"/>
        <v>2.4684835203530877</v>
      </c>
      <c r="H349" s="283" t="s">
        <v>1028</v>
      </c>
      <c r="I349" s="272"/>
      <c r="J349" s="274"/>
      <c r="K349" s="274"/>
    </row>
    <row r="350" spans="1:11" ht="31.5" x14ac:dyDescent="0.25">
      <c r="A350" s="287" t="s">
        <v>788</v>
      </c>
      <c r="B350" s="292" t="s">
        <v>789</v>
      </c>
      <c r="C350" s="289" t="s">
        <v>999</v>
      </c>
      <c r="D350" s="280">
        <v>70511.528527301212</v>
      </c>
      <c r="E350" s="280">
        <f>E29-E63-E64-E57</f>
        <v>78481.412712009493</v>
      </c>
      <c r="F350" s="280">
        <f t="shared" si="20"/>
        <v>7969.8841847082804</v>
      </c>
      <c r="G350" s="317">
        <f t="shared" si="21"/>
        <v>11.302951944407839</v>
      </c>
      <c r="H350" s="283" t="s">
        <v>1014</v>
      </c>
      <c r="I350" s="272"/>
      <c r="J350" s="274"/>
      <c r="K350" s="274"/>
    </row>
    <row r="351" spans="1:11" outlineLevel="1" x14ac:dyDescent="0.25">
      <c r="A351" s="287" t="s">
        <v>790</v>
      </c>
      <c r="B351" s="470" t="s">
        <v>791</v>
      </c>
      <c r="C351" s="289" t="s">
        <v>476</v>
      </c>
      <c r="D351" s="356" t="s">
        <v>476</v>
      </c>
      <c r="E351" s="280" t="s">
        <v>476</v>
      </c>
      <c r="F351" s="280" t="s">
        <v>1014</v>
      </c>
      <c r="G351" s="317" t="s">
        <v>1014</v>
      </c>
      <c r="H351" s="283" t="s">
        <v>1014</v>
      </c>
      <c r="I351" s="272"/>
      <c r="J351" s="274"/>
      <c r="K351" s="274"/>
    </row>
    <row r="352" spans="1:11" outlineLevel="1" x14ac:dyDescent="0.25">
      <c r="A352" s="287" t="s">
        <v>792</v>
      </c>
      <c r="B352" s="292" t="s">
        <v>793</v>
      </c>
      <c r="C352" s="289" t="s">
        <v>744</v>
      </c>
      <c r="D352" s="356" t="s">
        <v>476</v>
      </c>
      <c r="E352" s="280" t="s">
        <v>476</v>
      </c>
      <c r="F352" s="280" t="s">
        <v>1014</v>
      </c>
      <c r="G352" s="317" t="s">
        <v>1014</v>
      </c>
      <c r="H352" s="283" t="s">
        <v>1014</v>
      </c>
      <c r="I352" s="272"/>
      <c r="J352" s="274"/>
      <c r="K352" s="274"/>
    </row>
    <row r="353" spans="1:11" outlineLevel="1" x14ac:dyDescent="0.25">
      <c r="A353" s="287" t="s">
        <v>794</v>
      </c>
      <c r="B353" s="292" t="s">
        <v>795</v>
      </c>
      <c r="C353" s="289" t="s">
        <v>737</v>
      </c>
      <c r="D353" s="356" t="s">
        <v>476</v>
      </c>
      <c r="E353" s="280" t="s">
        <v>476</v>
      </c>
      <c r="F353" s="280" t="s">
        <v>1014</v>
      </c>
      <c r="G353" s="317" t="s">
        <v>1014</v>
      </c>
      <c r="H353" s="283" t="s">
        <v>1014</v>
      </c>
      <c r="I353" s="272"/>
      <c r="J353" s="274"/>
      <c r="K353" s="274"/>
    </row>
    <row r="354" spans="1:11" ht="47.25" outlineLevel="1" x14ac:dyDescent="0.25">
      <c r="A354" s="287" t="s">
        <v>796</v>
      </c>
      <c r="B354" s="292" t="s">
        <v>797</v>
      </c>
      <c r="C354" s="289" t="s">
        <v>999</v>
      </c>
      <c r="D354" s="356" t="s">
        <v>476</v>
      </c>
      <c r="E354" s="280" t="s">
        <v>476</v>
      </c>
      <c r="F354" s="280" t="s">
        <v>1014</v>
      </c>
      <c r="G354" s="317" t="s">
        <v>1014</v>
      </c>
      <c r="H354" s="283" t="s">
        <v>1014</v>
      </c>
      <c r="I354" s="272"/>
      <c r="J354" s="274"/>
      <c r="K354" s="274"/>
    </row>
    <row r="355" spans="1:11" ht="31.5" outlineLevel="1" x14ac:dyDescent="0.25">
      <c r="A355" s="287" t="s">
        <v>798</v>
      </c>
      <c r="B355" s="292" t="s">
        <v>799</v>
      </c>
      <c r="C355" s="289" t="s">
        <v>999</v>
      </c>
      <c r="D355" s="356" t="s">
        <v>476</v>
      </c>
      <c r="E355" s="280" t="s">
        <v>476</v>
      </c>
      <c r="F355" s="280" t="s">
        <v>1014</v>
      </c>
      <c r="G355" s="317" t="s">
        <v>1014</v>
      </c>
      <c r="H355" s="283" t="s">
        <v>1014</v>
      </c>
      <c r="I355" s="272"/>
      <c r="J355" s="274"/>
      <c r="K355" s="274"/>
    </row>
    <row r="356" spans="1:11" outlineLevel="1" x14ac:dyDescent="0.25">
      <c r="A356" s="287" t="s">
        <v>800</v>
      </c>
      <c r="B356" s="470" t="s">
        <v>801</v>
      </c>
      <c r="C356" s="486" t="s">
        <v>476</v>
      </c>
      <c r="D356" s="356" t="s">
        <v>476</v>
      </c>
      <c r="E356" s="280" t="s">
        <v>476</v>
      </c>
      <c r="F356" s="280" t="s">
        <v>1014</v>
      </c>
      <c r="G356" s="317" t="s">
        <v>1014</v>
      </c>
      <c r="H356" s="283" t="s">
        <v>1014</v>
      </c>
      <c r="I356" s="272"/>
      <c r="J356" s="274"/>
      <c r="K356" s="274"/>
    </row>
    <row r="357" spans="1:11" outlineLevel="1" x14ac:dyDescent="0.25">
      <c r="A357" s="287" t="s">
        <v>802</v>
      </c>
      <c r="B357" s="292" t="s">
        <v>803</v>
      </c>
      <c r="C357" s="289" t="s">
        <v>1</v>
      </c>
      <c r="D357" s="356" t="s">
        <v>476</v>
      </c>
      <c r="E357" s="280" t="s">
        <v>476</v>
      </c>
      <c r="F357" s="280" t="s">
        <v>1014</v>
      </c>
      <c r="G357" s="317" t="s">
        <v>1014</v>
      </c>
      <c r="H357" s="283" t="s">
        <v>1014</v>
      </c>
      <c r="I357" s="272"/>
      <c r="J357" s="274"/>
      <c r="K357" s="274"/>
    </row>
    <row r="358" spans="1:11" ht="47.25" outlineLevel="1" x14ac:dyDescent="0.25">
      <c r="A358" s="287" t="s">
        <v>804</v>
      </c>
      <c r="B358" s="290" t="s">
        <v>805</v>
      </c>
      <c r="C358" s="289" t="s">
        <v>1</v>
      </c>
      <c r="D358" s="356" t="s">
        <v>476</v>
      </c>
      <c r="E358" s="280" t="s">
        <v>476</v>
      </c>
      <c r="F358" s="280" t="s">
        <v>1014</v>
      </c>
      <c r="G358" s="317" t="s">
        <v>1014</v>
      </c>
      <c r="H358" s="283" t="s">
        <v>1014</v>
      </c>
      <c r="I358" s="272"/>
      <c r="J358" s="274"/>
      <c r="K358" s="274"/>
    </row>
    <row r="359" spans="1:11" ht="47.25" outlineLevel="1" x14ac:dyDescent="0.25">
      <c r="A359" s="287" t="s">
        <v>806</v>
      </c>
      <c r="B359" s="290" t="s">
        <v>807</v>
      </c>
      <c r="C359" s="289" t="s">
        <v>1</v>
      </c>
      <c r="D359" s="356" t="s">
        <v>476</v>
      </c>
      <c r="E359" s="280" t="s">
        <v>476</v>
      </c>
      <c r="F359" s="280" t="s">
        <v>1014</v>
      </c>
      <c r="G359" s="317" t="s">
        <v>1014</v>
      </c>
      <c r="H359" s="283" t="s">
        <v>1014</v>
      </c>
      <c r="I359" s="272"/>
      <c r="J359" s="274"/>
      <c r="K359" s="274"/>
    </row>
    <row r="360" spans="1:11" ht="31.5" outlineLevel="1" x14ac:dyDescent="0.25">
      <c r="A360" s="287" t="s">
        <v>808</v>
      </c>
      <c r="B360" s="290" t="s">
        <v>809</v>
      </c>
      <c r="C360" s="289" t="s">
        <v>1</v>
      </c>
      <c r="D360" s="356" t="s">
        <v>476</v>
      </c>
      <c r="E360" s="280" t="s">
        <v>476</v>
      </c>
      <c r="F360" s="280" t="s">
        <v>1014</v>
      </c>
      <c r="G360" s="317" t="s">
        <v>1014</v>
      </c>
      <c r="H360" s="283" t="s">
        <v>1014</v>
      </c>
      <c r="I360" s="272"/>
      <c r="J360" s="274"/>
      <c r="K360" s="274"/>
    </row>
    <row r="361" spans="1:11" outlineLevel="1" x14ac:dyDescent="0.25">
      <c r="A361" s="287" t="s">
        <v>810</v>
      </c>
      <c r="B361" s="292" t="s">
        <v>811</v>
      </c>
      <c r="C361" s="289" t="s">
        <v>744</v>
      </c>
      <c r="D361" s="356" t="s">
        <v>476</v>
      </c>
      <c r="E361" s="280" t="s">
        <v>476</v>
      </c>
      <c r="F361" s="280" t="s">
        <v>1014</v>
      </c>
      <c r="G361" s="317" t="s">
        <v>1014</v>
      </c>
      <c r="H361" s="283" t="s">
        <v>1014</v>
      </c>
      <c r="I361" s="272"/>
      <c r="J361" s="274"/>
      <c r="K361" s="274"/>
    </row>
    <row r="362" spans="1:11" ht="31.5" outlineLevel="1" x14ac:dyDescent="0.25">
      <c r="A362" s="287" t="s">
        <v>812</v>
      </c>
      <c r="B362" s="290" t="s">
        <v>813</v>
      </c>
      <c r="C362" s="289" t="s">
        <v>744</v>
      </c>
      <c r="D362" s="356" t="s">
        <v>476</v>
      </c>
      <c r="E362" s="280" t="s">
        <v>476</v>
      </c>
      <c r="F362" s="280" t="s">
        <v>1014</v>
      </c>
      <c r="G362" s="317" t="s">
        <v>1014</v>
      </c>
      <c r="H362" s="283" t="s">
        <v>1014</v>
      </c>
      <c r="I362" s="272"/>
      <c r="J362" s="274"/>
      <c r="K362" s="274"/>
    </row>
    <row r="363" spans="1:11" outlineLevel="1" x14ac:dyDescent="0.25">
      <c r="A363" s="287" t="s">
        <v>814</v>
      </c>
      <c r="B363" s="290" t="s">
        <v>815</v>
      </c>
      <c r="C363" s="289" t="s">
        <v>744</v>
      </c>
      <c r="D363" s="356" t="s">
        <v>476</v>
      </c>
      <c r="E363" s="280" t="s">
        <v>476</v>
      </c>
      <c r="F363" s="280" t="s">
        <v>1014</v>
      </c>
      <c r="G363" s="317" t="s">
        <v>1014</v>
      </c>
      <c r="H363" s="283" t="s">
        <v>1014</v>
      </c>
      <c r="I363" s="272"/>
      <c r="J363" s="274"/>
      <c r="K363" s="274"/>
    </row>
    <row r="364" spans="1:11" ht="31.5" outlineLevel="1" x14ac:dyDescent="0.25">
      <c r="A364" s="287" t="s">
        <v>816</v>
      </c>
      <c r="B364" s="292" t="s">
        <v>817</v>
      </c>
      <c r="C364" s="289" t="s">
        <v>999</v>
      </c>
      <c r="D364" s="356" t="s">
        <v>476</v>
      </c>
      <c r="E364" s="280" t="s">
        <v>476</v>
      </c>
      <c r="F364" s="280" t="s">
        <v>1014</v>
      </c>
      <c r="G364" s="317" t="s">
        <v>1014</v>
      </c>
      <c r="H364" s="283" t="s">
        <v>1014</v>
      </c>
      <c r="I364" s="272"/>
      <c r="J364" s="274"/>
      <c r="K364" s="274"/>
    </row>
    <row r="365" spans="1:11" outlineLevel="1" x14ac:dyDescent="0.25">
      <c r="A365" s="287" t="s">
        <v>818</v>
      </c>
      <c r="B365" s="290" t="s">
        <v>819</v>
      </c>
      <c r="C365" s="289" t="s">
        <v>999</v>
      </c>
      <c r="D365" s="356" t="s">
        <v>476</v>
      </c>
      <c r="E365" s="280" t="s">
        <v>476</v>
      </c>
      <c r="F365" s="280" t="s">
        <v>1014</v>
      </c>
      <c r="G365" s="317" t="s">
        <v>1014</v>
      </c>
      <c r="H365" s="283" t="s">
        <v>1014</v>
      </c>
      <c r="I365" s="272"/>
      <c r="J365" s="274"/>
      <c r="K365" s="274"/>
    </row>
    <row r="366" spans="1:11" outlineLevel="1" x14ac:dyDescent="0.25">
      <c r="A366" s="287" t="s">
        <v>820</v>
      </c>
      <c r="B366" s="290" t="s">
        <v>207</v>
      </c>
      <c r="C366" s="289" t="s">
        <v>999</v>
      </c>
      <c r="D366" s="356" t="s">
        <v>476</v>
      </c>
      <c r="E366" s="280" t="s">
        <v>476</v>
      </c>
      <c r="F366" s="280" t="s">
        <v>1014</v>
      </c>
      <c r="G366" s="317" t="s">
        <v>1014</v>
      </c>
      <c r="H366" s="283" t="s">
        <v>1014</v>
      </c>
      <c r="I366" s="272"/>
      <c r="J366" s="274"/>
      <c r="K366" s="274"/>
    </row>
    <row r="367" spans="1:11" ht="16.5" thickBot="1" x14ac:dyDescent="0.3">
      <c r="A367" s="474" t="s">
        <v>821</v>
      </c>
      <c r="B367" s="487" t="s">
        <v>822</v>
      </c>
      <c r="C367" s="476" t="s">
        <v>1009</v>
      </c>
      <c r="D367" s="357">
        <v>14517.640947008666</v>
      </c>
      <c r="E367" s="330">
        <f>м!E367+мо!E367</f>
        <v>14264</v>
      </c>
      <c r="F367" s="330">
        <f t="shared" si="20"/>
        <v>-253.64094700866553</v>
      </c>
      <c r="G367" s="330">
        <f t="shared" si="21"/>
        <v>-1.7471223316135795</v>
      </c>
      <c r="H367" s="352" t="s">
        <v>1014</v>
      </c>
      <c r="I367" s="272"/>
      <c r="J367" s="274"/>
      <c r="K367" s="274"/>
    </row>
    <row r="368" spans="1:11" x14ac:dyDescent="0.25">
      <c r="A368" s="659" t="s">
        <v>823</v>
      </c>
      <c r="B368" s="660"/>
      <c r="C368" s="660"/>
      <c r="D368" s="660"/>
      <c r="E368" s="660"/>
      <c r="F368" s="660"/>
      <c r="G368" s="660"/>
      <c r="H368" s="661"/>
      <c r="I368" s="272"/>
      <c r="J368" s="274"/>
      <c r="K368" s="274"/>
    </row>
    <row r="369" spans="1:11" ht="16.5" thickBot="1" x14ac:dyDescent="0.3">
      <c r="A369" s="659"/>
      <c r="B369" s="660"/>
      <c r="C369" s="660"/>
      <c r="D369" s="660"/>
      <c r="E369" s="660"/>
      <c r="F369" s="660"/>
      <c r="G369" s="660"/>
      <c r="H369" s="661"/>
      <c r="I369" s="272"/>
      <c r="J369" s="274"/>
      <c r="K369" s="274"/>
    </row>
    <row r="370" spans="1:11" s="149" customFormat="1" ht="67.5" customHeight="1" x14ac:dyDescent="0.25">
      <c r="A370" s="665" t="s">
        <v>190</v>
      </c>
      <c r="B370" s="667" t="s">
        <v>191</v>
      </c>
      <c r="C370" s="669" t="s">
        <v>304</v>
      </c>
      <c r="D370" s="671">
        <v>2022</v>
      </c>
      <c r="E370" s="672"/>
      <c r="F370" s="671" t="s">
        <v>920</v>
      </c>
      <c r="G370" s="673"/>
      <c r="H370" s="663" t="s">
        <v>7</v>
      </c>
      <c r="I370" s="272"/>
      <c r="J370" s="274"/>
      <c r="K370" s="274"/>
    </row>
    <row r="371" spans="1:11" s="149" customFormat="1" ht="30" x14ac:dyDescent="0.25">
      <c r="A371" s="666"/>
      <c r="B371" s="668"/>
      <c r="C371" s="670"/>
      <c r="D371" s="305" t="s">
        <v>886</v>
      </c>
      <c r="E371" s="306" t="s">
        <v>28</v>
      </c>
      <c r="F371" s="307" t="s">
        <v>887</v>
      </c>
      <c r="G371" s="305" t="s">
        <v>885</v>
      </c>
      <c r="H371" s="664"/>
      <c r="I371" s="272"/>
      <c r="J371" s="274"/>
      <c r="K371" s="274"/>
    </row>
    <row r="372" spans="1:11" ht="16.5" thickBot="1" x14ac:dyDescent="0.3">
      <c r="A372" s="488">
        <v>1</v>
      </c>
      <c r="B372" s="489">
        <v>2</v>
      </c>
      <c r="C372" s="276">
        <v>3</v>
      </c>
      <c r="D372" s="358">
        <v>4</v>
      </c>
      <c r="E372" s="308">
        <v>5</v>
      </c>
      <c r="F372" s="359">
        <v>6</v>
      </c>
      <c r="G372" s="359">
        <v>7</v>
      </c>
      <c r="H372" s="360">
        <v>8</v>
      </c>
      <c r="I372" s="272"/>
      <c r="J372" s="274"/>
      <c r="K372" s="274"/>
    </row>
    <row r="373" spans="1:11" x14ac:dyDescent="0.25">
      <c r="A373" s="677" t="s">
        <v>824</v>
      </c>
      <c r="B373" s="678"/>
      <c r="C373" s="289" t="s">
        <v>999</v>
      </c>
      <c r="D373" s="326">
        <v>44713.118939790002</v>
      </c>
      <c r="E373" s="361">
        <f>м!E373+мо!E373</f>
        <v>49809.889294449997</v>
      </c>
      <c r="F373" s="361">
        <f t="shared" ref="F373:F376" si="22">E373-D373</f>
        <v>5096.7703546599951</v>
      </c>
      <c r="G373" s="362">
        <f t="shared" ref="G373:G382" si="23">F373/D373*100</f>
        <v>11.39882539064928</v>
      </c>
      <c r="H373" s="363" t="s">
        <v>1014</v>
      </c>
      <c r="I373" s="272"/>
      <c r="J373" s="274"/>
      <c r="K373" s="274"/>
    </row>
    <row r="374" spans="1:11" x14ac:dyDescent="0.25">
      <c r="A374" s="287" t="s">
        <v>192</v>
      </c>
      <c r="B374" s="490" t="s">
        <v>825</v>
      </c>
      <c r="C374" s="289" t="s">
        <v>999</v>
      </c>
      <c r="D374" s="319">
        <v>44713.118939790002</v>
      </c>
      <c r="E374" s="284">
        <f>м!E374+мо!E374</f>
        <v>48788.253790770003</v>
      </c>
      <c r="F374" s="284">
        <f t="shared" si="22"/>
        <v>4075.1348509800009</v>
      </c>
      <c r="G374" s="317">
        <f t="shared" si="23"/>
        <v>9.1139579336156693</v>
      </c>
      <c r="H374" s="364" t="s">
        <v>1014</v>
      </c>
      <c r="I374" s="272"/>
      <c r="J374" s="274"/>
      <c r="K374" s="274"/>
    </row>
    <row r="375" spans="1:11" x14ac:dyDescent="0.25">
      <c r="A375" s="287" t="s">
        <v>193</v>
      </c>
      <c r="B375" s="292" t="s">
        <v>194</v>
      </c>
      <c r="C375" s="289" t="s">
        <v>999</v>
      </c>
      <c r="D375" s="319">
        <v>17279.038774983273</v>
      </c>
      <c r="E375" s="284">
        <f>м!E375+мо!E375</f>
        <v>18515.836054700008</v>
      </c>
      <c r="F375" s="284">
        <f t="shared" si="22"/>
        <v>1236.7972797167349</v>
      </c>
      <c r="G375" s="317">
        <f t="shared" si="23"/>
        <v>7.157789827449081</v>
      </c>
      <c r="H375" s="365" t="s">
        <v>1014</v>
      </c>
      <c r="I375" s="272"/>
      <c r="J375" s="274"/>
      <c r="K375" s="274"/>
    </row>
    <row r="376" spans="1:11" ht="31.5" x14ac:dyDescent="0.25">
      <c r="A376" s="287" t="s">
        <v>195</v>
      </c>
      <c r="B376" s="290" t="s">
        <v>826</v>
      </c>
      <c r="C376" s="289" t="s">
        <v>999</v>
      </c>
      <c r="D376" s="319">
        <v>17279.038774983273</v>
      </c>
      <c r="E376" s="284">
        <f>м!E376+мо!E376</f>
        <v>18515.836054700008</v>
      </c>
      <c r="F376" s="284">
        <f t="shared" si="22"/>
        <v>1236.7972797167349</v>
      </c>
      <c r="G376" s="366">
        <f t="shared" si="23"/>
        <v>7.157789827449081</v>
      </c>
      <c r="H376" s="365" t="s">
        <v>1014</v>
      </c>
      <c r="I376" s="272"/>
      <c r="J376" s="274"/>
      <c r="K376" s="274"/>
    </row>
    <row r="377" spans="1:11" outlineLevel="2" x14ac:dyDescent="0.25">
      <c r="A377" s="287" t="s">
        <v>196</v>
      </c>
      <c r="B377" s="291" t="s">
        <v>827</v>
      </c>
      <c r="C377" s="289" t="s">
        <v>999</v>
      </c>
      <c r="D377" s="339" t="s">
        <v>476</v>
      </c>
      <c r="E377" s="339" t="s">
        <v>476</v>
      </c>
      <c r="F377" s="339" t="s">
        <v>476</v>
      </c>
      <c r="G377" s="339" t="s">
        <v>476</v>
      </c>
      <c r="H377" s="365" t="s">
        <v>1014</v>
      </c>
      <c r="I377" s="272"/>
      <c r="J377" s="274"/>
      <c r="K377" s="274"/>
    </row>
    <row r="378" spans="1:11" ht="31.5" outlineLevel="2" x14ac:dyDescent="0.25">
      <c r="A378" s="287" t="s">
        <v>828</v>
      </c>
      <c r="B378" s="415" t="s">
        <v>308</v>
      </c>
      <c r="C378" s="289" t="s">
        <v>999</v>
      </c>
      <c r="D378" s="339" t="s">
        <v>476</v>
      </c>
      <c r="E378" s="339" t="s">
        <v>476</v>
      </c>
      <c r="F378" s="339" t="s">
        <v>476</v>
      </c>
      <c r="G378" s="339" t="s">
        <v>476</v>
      </c>
      <c r="H378" s="365" t="s">
        <v>1014</v>
      </c>
      <c r="I378" s="272"/>
      <c r="J378" s="274"/>
      <c r="K378" s="274"/>
    </row>
    <row r="379" spans="1:11" ht="31.5" outlineLevel="2" x14ac:dyDescent="0.25">
      <c r="A379" s="287" t="s">
        <v>829</v>
      </c>
      <c r="B379" s="415" t="s">
        <v>309</v>
      </c>
      <c r="C379" s="289" t="s">
        <v>999</v>
      </c>
      <c r="D379" s="339" t="s">
        <v>476</v>
      </c>
      <c r="E379" s="339" t="s">
        <v>476</v>
      </c>
      <c r="F379" s="339" t="s">
        <v>476</v>
      </c>
      <c r="G379" s="339" t="s">
        <v>476</v>
      </c>
      <c r="H379" s="365" t="s">
        <v>1014</v>
      </c>
      <c r="I379" s="272"/>
      <c r="J379" s="274"/>
      <c r="K379" s="274"/>
    </row>
    <row r="380" spans="1:11" ht="31.5" outlineLevel="2" x14ac:dyDescent="0.25">
      <c r="A380" s="287" t="s">
        <v>830</v>
      </c>
      <c r="B380" s="415" t="s">
        <v>310</v>
      </c>
      <c r="C380" s="289" t="s">
        <v>999</v>
      </c>
      <c r="D380" s="339" t="s">
        <v>476</v>
      </c>
      <c r="E380" s="339" t="s">
        <v>476</v>
      </c>
      <c r="F380" s="339" t="s">
        <v>476</v>
      </c>
      <c r="G380" s="339" t="s">
        <v>476</v>
      </c>
      <c r="H380" s="365" t="s">
        <v>1014</v>
      </c>
      <c r="I380" s="272"/>
      <c r="J380" s="274"/>
      <c r="K380" s="274"/>
    </row>
    <row r="381" spans="1:11" outlineLevel="2" x14ac:dyDescent="0.25">
      <c r="A381" s="287" t="s">
        <v>198</v>
      </c>
      <c r="B381" s="291" t="s">
        <v>831</v>
      </c>
      <c r="C381" s="289" t="s">
        <v>999</v>
      </c>
      <c r="D381" s="339" t="s">
        <v>476</v>
      </c>
      <c r="E381" s="339" t="s">
        <v>476</v>
      </c>
      <c r="F381" s="339" t="s">
        <v>476</v>
      </c>
      <c r="G381" s="339" t="s">
        <v>476</v>
      </c>
      <c r="H381" s="365" t="s">
        <v>1014</v>
      </c>
      <c r="I381" s="272"/>
      <c r="J381" s="274"/>
      <c r="K381" s="274"/>
    </row>
    <row r="382" spans="1:11" x14ac:dyDescent="0.25">
      <c r="A382" s="287" t="s">
        <v>200</v>
      </c>
      <c r="B382" s="291" t="s">
        <v>832</v>
      </c>
      <c r="C382" s="289" t="s">
        <v>999</v>
      </c>
      <c r="D382" s="319">
        <v>4007.502106343275</v>
      </c>
      <c r="E382" s="284">
        <f>м!E382+мо!E382</f>
        <v>4544.9918818700098</v>
      </c>
      <c r="F382" s="284">
        <f t="shared" ref="F382:F440" si="24">E382-D382</f>
        <v>537.48977552673477</v>
      </c>
      <c r="G382" s="366">
        <f t="shared" si="23"/>
        <v>13.412089657444447</v>
      </c>
      <c r="H382" s="364" t="s">
        <v>1039</v>
      </c>
      <c r="I382" s="272"/>
      <c r="J382" s="274"/>
      <c r="K382" s="274"/>
    </row>
    <row r="383" spans="1:11" outlineLevel="3" x14ac:dyDescent="0.25">
      <c r="A383" s="287" t="s">
        <v>202</v>
      </c>
      <c r="B383" s="291" t="s">
        <v>833</v>
      </c>
      <c r="C383" s="289" t="s">
        <v>999</v>
      </c>
      <c r="D383" s="367" t="s">
        <v>476</v>
      </c>
      <c r="E383" s="368" t="s">
        <v>1014</v>
      </c>
      <c r="F383" s="368" t="s">
        <v>1014</v>
      </c>
      <c r="G383" s="368" t="s">
        <v>1014</v>
      </c>
      <c r="H383" s="365" t="s">
        <v>1014</v>
      </c>
      <c r="I383" s="272"/>
      <c r="J383" s="274"/>
      <c r="K383" s="274"/>
    </row>
    <row r="384" spans="1:11" x14ac:dyDescent="0.25">
      <c r="A384" s="287" t="s">
        <v>203</v>
      </c>
      <c r="B384" s="291" t="s">
        <v>834</v>
      </c>
      <c r="C384" s="289" t="s">
        <v>999</v>
      </c>
      <c r="D384" s="319">
        <v>13271.536668639996</v>
      </c>
      <c r="E384" s="284">
        <f>м!E384+мо!E384</f>
        <v>13970.844172829999</v>
      </c>
      <c r="F384" s="284">
        <f t="shared" si="24"/>
        <v>699.30750419000287</v>
      </c>
      <c r="G384" s="366">
        <f t="shared" ref="G384:G428" si="25">F384/D384*100</f>
        <v>5.2692278343504331</v>
      </c>
      <c r="H384" s="365" t="s">
        <v>1014</v>
      </c>
      <c r="I384" s="272"/>
      <c r="J384" s="274"/>
      <c r="K384" s="274"/>
    </row>
    <row r="385" spans="1:11" ht="31.5" outlineLevel="2" x14ac:dyDescent="0.25">
      <c r="A385" s="287" t="s">
        <v>835</v>
      </c>
      <c r="B385" s="415" t="s">
        <v>836</v>
      </c>
      <c r="C385" s="289" t="s">
        <v>999</v>
      </c>
      <c r="D385" s="369" t="s">
        <v>476</v>
      </c>
      <c r="E385" s="368" t="s">
        <v>1014</v>
      </c>
      <c r="F385" s="368" t="s">
        <v>1014</v>
      </c>
      <c r="G385" s="368" t="s">
        <v>1014</v>
      </c>
      <c r="H385" s="365" t="s">
        <v>1014</v>
      </c>
      <c r="I385" s="272"/>
      <c r="J385" s="274"/>
      <c r="K385" s="274"/>
    </row>
    <row r="386" spans="1:11" outlineLevel="2" x14ac:dyDescent="0.25">
      <c r="A386" s="287" t="s">
        <v>837</v>
      </c>
      <c r="B386" s="415" t="s">
        <v>838</v>
      </c>
      <c r="C386" s="289" t="s">
        <v>999</v>
      </c>
      <c r="D386" s="369" t="s">
        <v>476</v>
      </c>
      <c r="E386" s="368" t="s">
        <v>1014</v>
      </c>
      <c r="F386" s="368" t="s">
        <v>1014</v>
      </c>
      <c r="G386" s="368" t="s">
        <v>1014</v>
      </c>
      <c r="H386" s="365" t="s">
        <v>1014</v>
      </c>
      <c r="I386" s="272"/>
      <c r="J386" s="274"/>
      <c r="K386" s="274"/>
    </row>
    <row r="387" spans="1:11" x14ac:dyDescent="0.25">
      <c r="A387" s="287" t="s">
        <v>839</v>
      </c>
      <c r="B387" s="415" t="s">
        <v>210</v>
      </c>
      <c r="C387" s="289" t="s">
        <v>999</v>
      </c>
      <c r="D387" s="319">
        <v>13271.536668639996</v>
      </c>
      <c r="E387" s="284">
        <f>м!E387+мо!E387</f>
        <v>13970.844172829999</v>
      </c>
      <c r="F387" s="284">
        <f t="shared" si="24"/>
        <v>699.30750419000287</v>
      </c>
      <c r="G387" s="366">
        <f t="shared" si="25"/>
        <v>5.2692278343504331</v>
      </c>
      <c r="H387" s="365" t="s">
        <v>1014</v>
      </c>
      <c r="I387" s="272"/>
      <c r="J387" s="274"/>
      <c r="K387" s="274"/>
    </row>
    <row r="388" spans="1:11" x14ac:dyDescent="0.25">
      <c r="A388" s="287" t="s">
        <v>840</v>
      </c>
      <c r="B388" s="415" t="s">
        <v>838</v>
      </c>
      <c r="C388" s="289" t="s">
        <v>999</v>
      </c>
      <c r="D388" s="319">
        <v>13271.536668639996</v>
      </c>
      <c r="E388" s="284">
        <f>м!E388+мо!E388</f>
        <v>13970.844172829999</v>
      </c>
      <c r="F388" s="284">
        <f t="shared" si="24"/>
        <v>699.30750419000287</v>
      </c>
      <c r="G388" s="366">
        <f t="shared" si="25"/>
        <v>5.2692278343504331</v>
      </c>
      <c r="H388" s="365" t="s">
        <v>1014</v>
      </c>
      <c r="I388" s="272"/>
      <c r="J388" s="274"/>
      <c r="K388" s="274"/>
    </row>
    <row r="389" spans="1:11" outlineLevel="2" x14ac:dyDescent="0.25">
      <c r="A389" s="287" t="s">
        <v>204</v>
      </c>
      <c r="B389" s="291" t="s">
        <v>841</v>
      </c>
      <c r="C389" s="289" t="s">
        <v>999</v>
      </c>
      <c r="D389" s="367" t="s">
        <v>476</v>
      </c>
      <c r="E389" s="280" t="s">
        <v>1014</v>
      </c>
      <c r="F389" s="280" t="s">
        <v>1014</v>
      </c>
      <c r="G389" s="280" t="s">
        <v>1014</v>
      </c>
      <c r="H389" s="365" t="s">
        <v>1014</v>
      </c>
      <c r="I389" s="272"/>
      <c r="J389" s="274"/>
      <c r="K389" s="274"/>
    </row>
    <row r="390" spans="1:11" outlineLevel="2" x14ac:dyDescent="0.25">
      <c r="A390" s="287" t="s">
        <v>205</v>
      </c>
      <c r="B390" s="291" t="s">
        <v>660</v>
      </c>
      <c r="C390" s="289" t="s">
        <v>999</v>
      </c>
      <c r="D390" s="367" t="s">
        <v>476</v>
      </c>
      <c r="E390" s="280" t="s">
        <v>1014</v>
      </c>
      <c r="F390" s="280" t="s">
        <v>1014</v>
      </c>
      <c r="G390" s="280" t="s">
        <v>1014</v>
      </c>
      <c r="H390" s="365" t="s">
        <v>1014</v>
      </c>
      <c r="I390" s="272"/>
      <c r="J390" s="274"/>
      <c r="K390" s="274"/>
    </row>
    <row r="391" spans="1:11" ht="31.5" outlineLevel="2" x14ac:dyDescent="0.25">
      <c r="A391" s="287" t="s">
        <v>842</v>
      </c>
      <c r="B391" s="291" t="s">
        <v>843</v>
      </c>
      <c r="C391" s="289" t="s">
        <v>999</v>
      </c>
      <c r="D391" s="367" t="s">
        <v>476</v>
      </c>
      <c r="E391" s="280" t="s">
        <v>1014</v>
      </c>
      <c r="F391" s="280" t="s">
        <v>1014</v>
      </c>
      <c r="G391" s="280" t="s">
        <v>1014</v>
      </c>
      <c r="H391" s="365" t="s">
        <v>1014</v>
      </c>
      <c r="I391" s="272"/>
      <c r="J391" s="274"/>
      <c r="K391" s="274"/>
    </row>
    <row r="392" spans="1:11" outlineLevel="2" x14ac:dyDescent="0.25">
      <c r="A392" s="287" t="s">
        <v>844</v>
      </c>
      <c r="B392" s="415" t="s">
        <v>206</v>
      </c>
      <c r="C392" s="289" t="s">
        <v>999</v>
      </c>
      <c r="D392" s="367" t="s">
        <v>476</v>
      </c>
      <c r="E392" s="280" t="s">
        <v>1014</v>
      </c>
      <c r="F392" s="280" t="s">
        <v>1014</v>
      </c>
      <c r="G392" s="280" t="s">
        <v>1014</v>
      </c>
      <c r="H392" s="365" t="s">
        <v>1014</v>
      </c>
      <c r="I392" s="272"/>
      <c r="J392" s="274"/>
      <c r="K392" s="274"/>
    </row>
    <row r="393" spans="1:11" outlineLevel="2" x14ac:dyDescent="0.25">
      <c r="A393" s="287" t="s">
        <v>845</v>
      </c>
      <c r="B393" s="416" t="s">
        <v>207</v>
      </c>
      <c r="C393" s="289" t="s">
        <v>999</v>
      </c>
      <c r="D393" s="367" t="s">
        <v>476</v>
      </c>
      <c r="E393" s="280" t="s">
        <v>1014</v>
      </c>
      <c r="F393" s="280" t="s">
        <v>1014</v>
      </c>
      <c r="G393" s="280" t="s">
        <v>1014</v>
      </c>
      <c r="H393" s="365" t="s">
        <v>1014</v>
      </c>
      <c r="I393" s="272"/>
      <c r="J393" s="274"/>
      <c r="K393" s="274"/>
    </row>
    <row r="394" spans="1:11" ht="31.5" outlineLevel="2" x14ac:dyDescent="0.25">
      <c r="A394" s="287" t="s">
        <v>208</v>
      </c>
      <c r="B394" s="290" t="s">
        <v>846</v>
      </c>
      <c r="C394" s="289" t="s">
        <v>999</v>
      </c>
      <c r="D394" s="367" t="s">
        <v>476</v>
      </c>
      <c r="E394" s="280" t="s">
        <v>1014</v>
      </c>
      <c r="F394" s="280" t="s">
        <v>1014</v>
      </c>
      <c r="G394" s="280" t="s">
        <v>1014</v>
      </c>
      <c r="H394" s="365" t="s">
        <v>1014</v>
      </c>
      <c r="I394" s="272"/>
      <c r="J394" s="274"/>
      <c r="K394" s="274"/>
    </row>
    <row r="395" spans="1:11" ht="31.5" outlineLevel="2" x14ac:dyDescent="0.25">
      <c r="A395" s="287" t="s">
        <v>847</v>
      </c>
      <c r="B395" s="291" t="s">
        <v>308</v>
      </c>
      <c r="C395" s="289" t="s">
        <v>999</v>
      </c>
      <c r="D395" s="367" t="s">
        <v>476</v>
      </c>
      <c r="E395" s="280" t="s">
        <v>1014</v>
      </c>
      <c r="F395" s="280" t="s">
        <v>1014</v>
      </c>
      <c r="G395" s="280" t="s">
        <v>1014</v>
      </c>
      <c r="H395" s="365" t="s">
        <v>1014</v>
      </c>
      <c r="I395" s="272"/>
      <c r="J395" s="274"/>
      <c r="K395" s="274"/>
    </row>
    <row r="396" spans="1:11" ht="31.5" outlineLevel="2" x14ac:dyDescent="0.25">
      <c r="A396" s="287" t="s">
        <v>848</v>
      </c>
      <c r="B396" s="291" t="s">
        <v>309</v>
      </c>
      <c r="C396" s="289" t="s">
        <v>999</v>
      </c>
      <c r="D396" s="367" t="s">
        <v>476</v>
      </c>
      <c r="E396" s="280" t="s">
        <v>1014</v>
      </c>
      <c r="F396" s="280" t="s">
        <v>1014</v>
      </c>
      <c r="G396" s="280" t="s">
        <v>1014</v>
      </c>
      <c r="H396" s="365" t="s">
        <v>1014</v>
      </c>
      <c r="I396" s="272"/>
      <c r="J396" s="274"/>
      <c r="K396" s="274"/>
    </row>
    <row r="397" spans="1:11" ht="31.5" outlineLevel="2" x14ac:dyDescent="0.25">
      <c r="A397" s="287" t="s">
        <v>849</v>
      </c>
      <c r="B397" s="291" t="s">
        <v>310</v>
      </c>
      <c r="C397" s="289" t="s">
        <v>999</v>
      </c>
      <c r="D397" s="367" t="s">
        <v>476</v>
      </c>
      <c r="E397" s="280" t="s">
        <v>1014</v>
      </c>
      <c r="F397" s="280" t="s">
        <v>1014</v>
      </c>
      <c r="G397" s="280" t="s">
        <v>1014</v>
      </c>
      <c r="H397" s="365" t="s">
        <v>1014</v>
      </c>
      <c r="I397" s="272"/>
      <c r="J397" s="274"/>
      <c r="K397" s="274"/>
    </row>
    <row r="398" spans="1:11" x14ac:dyDescent="0.25">
      <c r="A398" s="287" t="s">
        <v>209</v>
      </c>
      <c r="B398" s="290" t="s">
        <v>850</v>
      </c>
      <c r="C398" s="289" t="s">
        <v>999</v>
      </c>
      <c r="D398" s="319">
        <v>0</v>
      </c>
      <c r="E398" s="284">
        <f>м!E398+мо!E398</f>
        <v>0</v>
      </c>
      <c r="F398" s="284">
        <f t="shared" si="24"/>
        <v>0</v>
      </c>
      <c r="G398" s="366">
        <v>0</v>
      </c>
      <c r="H398" s="365" t="s">
        <v>1014</v>
      </c>
      <c r="I398" s="272"/>
      <c r="J398" s="274"/>
      <c r="K398" s="274"/>
    </row>
    <row r="399" spans="1:11" x14ac:dyDescent="0.25">
      <c r="A399" s="287" t="s">
        <v>211</v>
      </c>
      <c r="B399" s="292" t="s">
        <v>851</v>
      </c>
      <c r="C399" s="289" t="s">
        <v>999</v>
      </c>
      <c r="D399" s="319">
        <v>22286.540842917962</v>
      </c>
      <c r="E399" s="284">
        <f>м!E399+мо!E399</f>
        <v>24137.480810039997</v>
      </c>
      <c r="F399" s="284">
        <f t="shared" si="24"/>
        <v>1850.9399671220344</v>
      </c>
      <c r="G399" s="366">
        <f t="shared" si="25"/>
        <v>8.3051918203367627</v>
      </c>
      <c r="H399" s="365" t="s">
        <v>1014</v>
      </c>
      <c r="I399" s="272"/>
      <c r="J399" s="274"/>
      <c r="K399" s="274"/>
    </row>
    <row r="400" spans="1:11" x14ac:dyDescent="0.25">
      <c r="A400" s="287" t="s">
        <v>212</v>
      </c>
      <c r="B400" s="290" t="s">
        <v>852</v>
      </c>
      <c r="C400" s="289" t="s">
        <v>999</v>
      </c>
      <c r="D400" s="319">
        <v>22286.540842917962</v>
      </c>
      <c r="E400" s="284">
        <f>м!E400+мо!E400</f>
        <v>24137.480810039997</v>
      </c>
      <c r="F400" s="284">
        <f t="shared" si="24"/>
        <v>1850.9399671220344</v>
      </c>
      <c r="G400" s="366">
        <f t="shared" si="25"/>
        <v>8.3051918203367627</v>
      </c>
      <c r="H400" s="365" t="s">
        <v>1014</v>
      </c>
      <c r="I400" s="272"/>
      <c r="J400" s="274"/>
      <c r="K400" s="274"/>
    </row>
    <row r="401" spans="1:11" outlineLevel="2" x14ac:dyDescent="0.25">
      <c r="A401" s="287" t="s">
        <v>213</v>
      </c>
      <c r="B401" s="291" t="s">
        <v>197</v>
      </c>
      <c r="C401" s="289" t="s">
        <v>999</v>
      </c>
      <c r="D401" s="367" t="s">
        <v>476</v>
      </c>
      <c r="E401" s="280" t="s">
        <v>1014</v>
      </c>
      <c r="F401" s="280" t="s">
        <v>1014</v>
      </c>
      <c r="G401" s="280" t="s">
        <v>1014</v>
      </c>
      <c r="H401" s="365" t="s">
        <v>1014</v>
      </c>
      <c r="I401" s="272"/>
      <c r="J401" s="274"/>
      <c r="K401" s="274"/>
    </row>
    <row r="402" spans="1:11" ht="31.5" outlineLevel="2" x14ac:dyDescent="0.25">
      <c r="A402" s="287" t="s">
        <v>853</v>
      </c>
      <c r="B402" s="291" t="s">
        <v>308</v>
      </c>
      <c r="C402" s="289" t="s">
        <v>999</v>
      </c>
      <c r="D402" s="367" t="s">
        <v>476</v>
      </c>
      <c r="E402" s="280" t="s">
        <v>1014</v>
      </c>
      <c r="F402" s="280" t="s">
        <v>1014</v>
      </c>
      <c r="G402" s="280" t="s">
        <v>1014</v>
      </c>
      <c r="H402" s="365" t="s">
        <v>1014</v>
      </c>
      <c r="I402" s="272"/>
      <c r="J402" s="274"/>
      <c r="K402" s="274"/>
    </row>
    <row r="403" spans="1:11" ht="31.5" outlineLevel="2" x14ac:dyDescent="0.25">
      <c r="A403" s="287" t="s">
        <v>854</v>
      </c>
      <c r="B403" s="291" t="s">
        <v>309</v>
      </c>
      <c r="C403" s="289" t="s">
        <v>999</v>
      </c>
      <c r="D403" s="367" t="s">
        <v>476</v>
      </c>
      <c r="E403" s="280" t="s">
        <v>1014</v>
      </c>
      <c r="F403" s="280" t="s">
        <v>1014</v>
      </c>
      <c r="G403" s="280" t="s">
        <v>1014</v>
      </c>
      <c r="H403" s="365" t="s">
        <v>1014</v>
      </c>
      <c r="I403" s="272"/>
      <c r="J403" s="274"/>
      <c r="K403" s="274"/>
    </row>
    <row r="404" spans="1:11" ht="31.5" outlineLevel="2" x14ac:dyDescent="0.25">
      <c r="A404" s="287" t="s">
        <v>855</v>
      </c>
      <c r="B404" s="291" t="s">
        <v>310</v>
      </c>
      <c r="C404" s="289" t="s">
        <v>999</v>
      </c>
      <c r="D404" s="367" t="s">
        <v>476</v>
      </c>
      <c r="E404" s="280" t="s">
        <v>1014</v>
      </c>
      <c r="F404" s="280" t="s">
        <v>1014</v>
      </c>
      <c r="G404" s="280" t="s">
        <v>1014</v>
      </c>
      <c r="H404" s="365" t="s">
        <v>1014</v>
      </c>
      <c r="I404" s="272"/>
      <c r="J404" s="274"/>
      <c r="K404" s="274"/>
    </row>
    <row r="405" spans="1:11" outlineLevel="2" x14ac:dyDescent="0.25">
      <c r="A405" s="287" t="s">
        <v>214</v>
      </c>
      <c r="B405" s="291" t="s">
        <v>648</v>
      </c>
      <c r="C405" s="289" t="s">
        <v>999</v>
      </c>
      <c r="D405" s="367" t="s">
        <v>476</v>
      </c>
      <c r="E405" s="280" t="s">
        <v>1014</v>
      </c>
      <c r="F405" s="280" t="s">
        <v>1014</v>
      </c>
      <c r="G405" s="280" t="s">
        <v>1014</v>
      </c>
      <c r="H405" s="365" t="s">
        <v>1014</v>
      </c>
      <c r="I405" s="272"/>
      <c r="J405" s="274"/>
      <c r="K405" s="274"/>
    </row>
    <row r="406" spans="1:11" x14ac:dyDescent="0.25">
      <c r="A406" s="287" t="s">
        <v>215</v>
      </c>
      <c r="B406" s="291" t="s">
        <v>199</v>
      </c>
      <c r="C406" s="289" t="s">
        <v>999</v>
      </c>
      <c r="D406" s="319">
        <v>22286.540842917962</v>
      </c>
      <c r="E406" s="284">
        <f>м!E406+мо!E406</f>
        <v>24137.480810039997</v>
      </c>
      <c r="F406" s="284">
        <f t="shared" si="24"/>
        <v>1850.9399671220344</v>
      </c>
      <c r="G406" s="366">
        <f t="shared" si="25"/>
        <v>8.3051918203367627</v>
      </c>
      <c r="H406" s="365" t="s">
        <v>1014</v>
      </c>
      <c r="I406" s="272"/>
      <c r="J406" s="274"/>
      <c r="K406" s="274"/>
    </row>
    <row r="407" spans="1:11" outlineLevel="2" x14ac:dyDescent="0.25">
      <c r="A407" s="287" t="s">
        <v>216</v>
      </c>
      <c r="B407" s="291" t="s">
        <v>653</v>
      </c>
      <c r="C407" s="289" t="s">
        <v>999</v>
      </c>
      <c r="D407" s="367" t="s">
        <v>476</v>
      </c>
      <c r="E407" s="280" t="s">
        <v>1014</v>
      </c>
      <c r="F407" s="280" t="s">
        <v>1014</v>
      </c>
      <c r="G407" s="280" t="s">
        <v>1014</v>
      </c>
      <c r="H407" s="365" t="s">
        <v>1014</v>
      </c>
      <c r="I407" s="272"/>
      <c r="J407" s="274"/>
      <c r="K407" s="274"/>
    </row>
    <row r="408" spans="1:11" outlineLevel="2" x14ac:dyDescent="0.25">
      <c r="A408" s="287" t="s">
        <v>217</v>
      </c>
      <c r="B408" s="291" t="s">
        <v>201</v>
      </c>
      <c r="C408" s="289" t="s">
        <v>999</v>
      </c>
      <c r="D408" s="367" t="s">
        <v>476</v>
      </c>
      <c r="E408" s="280" t="s">
        <v>1014</v>
      </c>
      <c r="F408" s="280" t="s">
        <v>1014</v>
      </c>
      <c r="G408" s="280" t="s">
        <v>1014</v>
      </c>
      <c r="H408" s="365" t="s">
        <v>1014</v>
      </c>
      <c r="I408" s="272"/>
      <c r="J408" s="274"/>
      <c r="K408" s="274"/>
    </row>
    <row r="409" spans="1:11" outlineLevel="2" x14ac:dyDescent="0.25">
      <c r="A409" s="287" t="s">
        <v>218</v>
      </c>
      <c r="B409" s="291" t="s">
        <v>660</v>
      </c>
      <c r="C409" s="289" t="s">
        <v>999</v>
      </c>
      <c r="D409" s="367" t="s">
        <v>476</v>
      </c>
      <c r="E409" s="280" t="s">
        <v>1014</v>
      </c>
      <c r="F409" s="280" t="s">
        <v>1014</v>
      </c>
      <c r="G409" s="280" t="s">
        <v>1014</v>
      </c>
      <c r="H409" s="365" t="s">
        <v>1014</v>
      </c>
      <c r="I409" s="272"/>
      <c r="J409" s="274"/>
      <c r="K409" s="274"/>
    </row>
    <row r="410" spans="1:11" ht="31.5" outlineLevel="2" x14ac:dyDescent="0.25">
      <c r="A410" s="287" t="s">
        <v>219</v>
      </c>
      <c r="B410" s="291" t="s">
        <v>663</v>
      </c>
      <c r="C410" s="289" t="s">
        <v>999</v>
      </c>
      <c r="D410" s="367" t="s">
        <v>476</v>
      </c>
      <c r="E410" s="280" t="s">
        <v>1014</v>
      </c>
      <c r="F410" s="280" t="s">
        <v>1014</v>
      </c>
      <c r="G410" s="280" t="s">
        <v>1014</v>
      </c>
      <c r="H410" s="365" t="s">
        <v>1014</v>
      </c>
      <c r="I410" s="272"/>
      <c r="J410" s="274"/>
      <c r="K410" s="274"/>
    </row>
    <row r="411" spans="1:11" outlineLevel="2" x14ac:dyDescent="0.25">
      <c r="A411" s="287" t="s">
        <v>220</v>
      </c>
      <c r="B411" s="415" t="s">
        <v>206</v>
      </c>
      <c r="C411" s="289" t="s">
        <v>999</v>
      </c>
      <c r="D411" s="367" t="s">
        <v>476</v>
      </c>
      <c r="E411" s="280" t="s">
        <v>1014</v>
      </c>
      <c r="F411" s="280" t="s">
        <v>1014</v>
      </c>
      <c r="G411" s="280" t="s">
        <v>1014</v>
      </c>
      <c r="H411" s="365" t="s">
        <v>1014</v>
      </c>
      <c r="I411" s="272"/>
      <c r="J411" s="274"/>
      <c r="K411" s="274"/>
    </row>
    <row r="412" spans="1:11" outlineLevel="2" x14ac:dyDescent="0.25">
      <c r="A412" s="287" t="s">
        <v>221</v>
      </c>
      <c r="B412" s="416" t="s">
        <v>207</v>
      </c>
      <c r="C412" s="289" t="s">
        <v>999</v>
      </c>
      <c r="D412" s="367" t="s">
        <v>476</v>
      </c>
      <c r="E412" s="280" t="s">
        <v>1014</v>
      </c>
      <c r="F412" s="280" t="s">
        <v>1014</v>
      </c>
      <c r="G412" s="280" t="s">
        <v>1014</v>
      </c>
      <c r="H412" s="365" t="s">
        <v>1014</v>
      </c>
      <c r="I412" s="272"/>
      <c r="J412" s="274"/>
      <c r="K412" s="274"/>
    </row>
    <row r="413" spans="1:11" outlineLevel="2" x14ac:dyDescent="0.25">
      <c r="A413" s="287" t="s">
        <v>222</v>
      </c>
      <c r="B413" s="290" t="s">
        <v>856</v>
      </c>
      <c r="C413" s="289" t="s">
        <v>999</v>
      </c>
      <c r="D413" s="370">
        <v>0</v>
      </c>
      <c r="E413" s="280">
        <f>м!E413+мо!E413</f>
        <v>0</v>
      </c>
      <c r="F413" s="280">
        <f t="shared" ref="F413" si="26">E413-D413</f>
        <v>0</v>
      </c>
      <c r="G413" s="317">
        <v>0</v>
      </c>
      <c r="H413" s="365" t="s">
        <v>1014</v>
      </c>
      <c r="I413" s="272"/>
      <c r="J413" s="274"/>
      <c r="K413" s="274"/>
    </row>
    <row r="414" spans="1:11" outlineLevel="2" x14ac:dyDescent="0.25">
      <c r="A414" s="287" t="s">
        <v>223</v>
      </c>
      <c r="B414" s="290" t="s">
        <v>224</v>
      </c>
      <c r="C414" s="289" t="s">
        <v>999</v>
      </c>
      <c r="D414" s="370">
        <v>0</v>
      </c>
      <c r="E414" s="280">
        <f>E420</f>
        <v>0</v>
      </c>
      <c r="F414" s="280">
        <f t="shared" si="24"/>
        <v>0</v>
      </c>
      <c r="G414" s="366">
        <v>0</v>
      </c>
      <c r="H414" s="365" t="s">
        <v>1014</v>
      </c>
      <c r="I414" s="272"/>
      <c r="J414" s="274"/>
      <c r="K414" s="274"/>
    </row>
    <row r="415" spans="1:11" outlineLevel="2" x14ac:dyDescent="0.25">
      <c r="A415" s="287" t="s">
        <v>225</v>
      </c>
      <c r="B415" s="291" t="s">
        <v>197</v>
      </c>
      <c r="C415" s="289" t="s">
        <v>999</v>
      </c>
      <c r="D415" s="367" t="s">
        <v>476</v>
      </c>
      <c r="E415" s="280" t="s">
        <v>1014</v>
      </c>
      <c r="F415" s="280" t="s">
        <v>1014</v>
      </c>
      <c r="G415" s="280" t="s">
        <v>1014</v>
      </c>
      <c r="H415" s="365" t="s">
        <v>1014</v>
      </c>
      <c r="I415" s="272"/>
      <c r="J415" s="274"/>
      <c r="K415" s="274"/>
    </row>
    <row r="416" spans="1:11" ht="31.5" outlineLevel="2" x14ac:dyDescent="0.25">
      <c r="A416" s="287" t="s">
        <v>857</v>
      </c>
      <c r="B416" s="291" t="s">
        <v>308</v>
      </c>
      <c r="C416" s="289" t="s">
        <v>999</v>
      </c>
      <c r="D416" s="367" t="s">
        <v>476</v>
      </c>
      <c r="E416" s="280" t="s">
        <v>1014</v>
      </c>
      <c r="F416" s="280" t="s">
        <v>1014</v>
      </c>
      <c r="G416" s="280" t="s">
        <v>1014</v>
      </c>
      <c r="H416" s="365" t="s">
        <v>1014</v>
      </c>
      <c r="I416" s="272"/>
      <c r="J416" s="274"/>
      <c r="K416" s="274"/>
    </row>
    <row r="417" spans="1:11" ht="31.5" outlineLevel="2" x14ac:dyDescent="0.25">
      <c r="A417" s="287" t="s">
        <v>858</v>
      </c>
      <c r="B417" s="291" t="s">
        <v>309</v>
      </c>
      <c r="C417" s="289" t="s">
        <v>999</v>
      </c>
      <c r="D417" s="367" t="s">
        <v>476</v>
      </c>
      <c r="E417" s="280" t="s">
        <v>1014</v>
      </c>
      <c r="F417" s="280" t="s">
        <v>1014</v>
      </c>
      <c r="G417" s="280" t="s">
        <v>1014</v>
      </c>
      <c r="H417" s="365" t="s">
        <v>1014</v>
      </c>
      <c r="I417" s="272"/>
      <c r="J417" s="274"/>
      <c r="K417" s="274"/>
    </row>
    <row r="418" spans="1:11" ht="31.5" outlineLevel="2" x14ac:dyDescent="0.25">
      <c r="A418" s="287" t="s">
        <v>859</v>
      </c>
      <c r="B418" s="291" t="s">
        <v>310</v>
      </c>
      <c r="C418" s="289" t="s">
        <v>999</v>
      </c>
      <c r="D418" s="367" t="s">
        <v>476</v>
      </c>
      <c r="E418" s="280" t="s">
        <v>1014</v>
      </c>
      <c r="F418" s="280" t="s">
        <v>1014</v>
      </c>
      <c r="G418" s="280" t="s">
        <v>1014</v>
      </c>
      <c r="H418" s="365" t="s">
        <v>1014</v>
      </c>
      <c r="I418" s="272"/>
      <c r="J418" s="274"/>
      <c r="K418" s="274"/>
    </row>
    <row r="419" spans="1:11" outlineLevel="2" x14ac:dyDescent="0.25">
      <c r="A419" s="287" t="s">
        <v>226</v>
      </c>
      <c r="B419" s="291" t="s">
        <v>648</v>
      </c>
      <c r="C419" s="289" t="s">
        <v>999</v>
      </c>
      <c r="D419" s="367" t="s">
        <v>476</v>
      </c>
      <c r="E419" s="280" t="s">
        <v>1014</v>
      </c>
      <c r="F419" s="280" t="s">
        <v>1014</v>
      </c>
      <c r="G419" s="280" t="s">
        <v>1014</v>
      </c>
      <c r="H419" s="365" t="s">
        <v>1014</v>
      </c>
      <c r="I419" s="272"/>
      <c r="J419" s="274"/>
      <c r="K419" s="274"/>
    </row>
    <row r="420" spans="1:11" outlineLevel="2" x14ac:dyDescent="0.25">
      <c r="A420" s="287" t="s">
        <v>227</v>
      </c>
      <c r="B420" s="291" t="s">
        <v>199</v>
      </c>
      <c r="C420" s="289" t="s">
        <v>999</v>
      </c>
      <c r="D420" s="370">
        <v>0</v>
      </c>
      <c r="E420" s="280">
        <v>0</v>
      </c>
      <c r="F420" s="280">
        <f t="shared" si="24"/>
        <v>0</v>
      </c>
      <c r="G420" s="317">
        <v>0</v>
      </c>
      <c r="H420" s="365" t="s">
        <v>1014</v>
      </c>
      <c r="I420" s="272"/>
      <c r="J420" s="274"/>
      <c r="K420" s="274"/>
    </row>
    <row r="421" spans="1:11" outlineLevel="2" x14ac:dyDescent="0.25">
      <c r="A421" s="287" t="s">
        <v>228</v>
      </c>
      <c r="B421" s="291" t="s">
        <v>653</v>
      </c>
      <c r="C421" s="289" t="s">
        <v>999</v>
      </c>
      <c r="D421" s="367" t="s">
        <v>476</v>
      </c>
      <c r="E421" s="280" t="s">
        <v>1014</v>
      </c>
      <c r="F421" s="280" t="s">
        <v>1014</v>
      </c>
      <c r="G421" s="280" t="s">
        <v>1014</v>
      </c>
      <c r="H421" s="365" t="s">
        <v>1014</v>
      </c>
      <c r="I421" s="272"/>
      <c r="J421" s="274"/>
      <c r="K421" s="274"/>
    </row>
    <row r="422" spans="1:11" outlineLevel="2" x14ac:dyDescent="0.25">
      <c r="A422" s="287" t="s">
        <v>229</v>
      </c>
      <c r="B422" s="291" t="s">
        <v>201</v>
      </c>
      <c r="C422" s="289" t="s">
        <v>999</v>
      </c>
      <c r="D422" s="367" t="s">
        <v>476</v>
      </c>
      <c r="E422" s="280" t="s">
        <v>1014</v>
      </c>
      <c r="F422" s="280" t="s">
        <v>1014</v>
      </c>
      <c r="G422" s="280" t="s">
        <v>1014</v>
      </c>
      <c r="H422" s="365" t="s">
        <v>1014</v>
      </c>
      <c r="I422" s="272"/>
      <c r="J422" s="274"/>
      <c r="K422" s="274"/>
    </row>
    <row r="423" spans="1:11" outlineLevel="2" x14ac:dyDescent="0.25">
      <c r="A423" s="287" t="s">
        <v>230</v>
      </c>
      <c r="B423" s="291" t="s">
        <v>660</v>
      </c>
      <c r="C423" s="289" t="s">
        <v>999</v>
      </c>
      <c r="D423" s="367" t="s">
        <v>476</v>
      </c>
      <c r="E423" s="280" t="s">
        <v>1014</v>
      </c>
      <c r="F423" s="280" t="s">
        <v>1014</v>
      </c>
      <c r="G423" s="280" t="s">
        <v>1014</v>
      </c>
      <c r="H423" s="365" t="s">
        <v>1014</v>
      </c>
      <c r="I423" s="272"/>
      <c r="J423" s="274"/>
      <c r="K423" s="274"/>
    </row>
    <row r="424" spans="1:11" ht="31.5" outlineLevel="2" x14ac:dyDescent="0.25">
      <c r="A424" s="287" t="s">
        <v>231</v>
      </c>
      <c r="B424" s="291" t="s">
        <v>663</v>
      </c>
      <c r="C424" s="289" t="s">
        <v>999</v>
      </c>
      <c r="D424" s="367" t="s">
        <v>476</v>
      </c>
      <c r="E424" s="280" t="s">
        <v>1014</v>
      </c>
      <c r="F424" s="280" t="s">
        <v>1014</v>
      </c>
      <c r="G424" s="280" t="s">
        <v>1014</v>
      </c>
      <c r="H424" s="365" t="s">
        <v>1014</v>
      </c>
      <c r="I424" s="272"/>
      <c r="J424" s="274"/>
      <c r="K424" s="274"/>
    </row>
    <row r="425" spans="1:11" outlineLevel="2" x14ac:dyDescent="0.25">
      <c r="A425" s="287" t="s">
        <v>232</v>
      </c>
      <c r="B425" s="416" t="s">
        <v>206</v>
      </c>
      <c r="C425" s="289" t="s">
        <v>999</v>
      </c>
      <c r="D425" s="367" t="s">
        <v>476</v>
      </c>
      <c r="E425" s="280" t="s">
        <v>1014</v>
      </c>
      <c r="F425" s="280" t="s">
        <v>1014</v>
      </c>
      <c r="G425" s="280" t="s">
        <v>1014</v>
      </c>
      <c r="H425" s="365" t="s">
        <v>1014</v>
      </c>
      <c r="I425" s="272"/>
      <c r="J425" s="274"/>
      <c r="K425" s="274"/>
    </row>
    <row r="426" spans="1:11" outlineLevel="2" x14ac:dyDescent="0.25">
      <c r="A426" s="287" t="s">
        <v>233</v>
      </c>
      <c r="B426" s="416" t="s">
        <v>207</v>
      </c>
      <c r="C426" s="289" t="s">
        <v>999</v>
      </c>
      <c r="D426" s="367" t="s">
        <v>476</v>
      </c>
      <c r="E426" s="280" t="s">
        <v>1014</v>
      </c>
      <c r="F426" s="280" t="s">
        <v>1014</v>
      </c>
      <c r="G426" s="280" t="s">
        <v>1014</v>
      </c>
      <c r="H426" s="365" t="s">
        <v>1014</v>
      </c>
      <c r="I426" s="272"/>
      <c r="J426" s="274"/>
      <c r="K426" s="274"/>
    </row>
    <row r="427" spans="1:11" x14ac:dyDescent="0.25">
      <c r="A427" s="287" t="s">
        <v>234</v>
      </c>
      <c r="B427" s="292" t="s">
        <v>860</v>
      </c>
      <c r="C427" s="289" t="s">
        <v>999</v>
      </c>
      <c r="D427" s="319">
        <v>2622.9590542587648</v>
      </c>
      <c r="E427" s="279">
        <f>м!E427+мо!E427</f>
        <v>3159.6912745199907</v>
      </c>
      <c r="F427" s="284">
        <f t="shared" si="24"/>
        <v>536.73222026122585</v>
      </c>
      <c r="G427" s="366">
        <f t="shared" si="25"/>
        <v>20.462851655642933</v>
      </c>
      <c r="H427" s="365" t="s">
        <v>1014</v>
      </c>
      <c r="I427" s="272"/>
      <c r="J427" s="274"/>
      <c r="K427" s="274"/>
    </row>
    <row r="428" spans="1:11" x14ac:dyDescent="0.25">
      <c r="A428" s="287" t="s">
        <v>235</v>
      </c>
      <c r="B428" s="292" t="s">
        <v>861</v>
      </c>
      <c r="C428" s="289" t="s">
        <v>999</v>
      </c>
      <c r="D428" s="319">
        <v>2524.5802676300004</v>
      </c>
      <c r="E428" s="279">
        <f>м!E428+мо!E428</f>
        <v>2975.2456515099998</v>
      </c>
      <c r="F428" s="284">
        <f t="shared" si="24"/>
        <v>450.66538387999935</v>
      </c>
      <c r="G428" s="366">
        <f t="shared" si="25"/>
        <v>17.851101415090689</v>
      </c>
      <c r="H428" s="364" t="s">
        <v>1070</v>
      </c>
      <c r="I428" s="272"/>
      <c r="J428" s="274"/>
      <c r="K428" s="274"/>
    </row>
    <row r="429" spans="1:11" x14ac:dyDescent="0.25">
      <c r="A429" s="287" t="s">
        <v>236</v>
      </c>
      <c r="B429" s="290" t="s">
        <v>862</v>
      </c>
      <c r="C429" s="289" t="s">
        <v>999</v>
      </c>
      <c r="D429" s="369">
        <v>0</v>
      </c>
      <c r="E429" s="281" t="s">
        <v>1014</v>
      </c>
      <c r="F429" s="284" t="s">
        <v>1014</v>
      </c>
      <c r="G429" s="366" t="s">
        <v>1014</v>
      </c>
      <c r="H429" s="365" t="s">
        <v>1014</v>
      </c>
      <c r="I429" s="272"/>
      <c r="J429" s="274"/>
      <c r="K429" s="274"/>
    </row>
    <row r="430" spans="1:11" x14ac:dyDescent="0.25">
      <c r="A430" s="287" t="s">
        <v>237</v>
      </c>
      <c r="B430" s="290" t="s">
        <v>238</v>
      </c>
      <c r="C430" s="289" t="s">
        <v>999</v>
      </c>
      <c r="D430" s="319">
        <v>0</v>
      </c>
      <c r="E430" s="279">
        <f>м!E430+мо!E430</f>
        <v>0</v>
      </c>
      <c r="F430" s="284">
        <f t="shared" si="24"/>
        <v>0</v>
      </c>
      <c r="G430" s="366">
        <v>0</v>
      </c>
      <c r="H430" s="365" t="s">
        <v>1014</v>
      </c>
      <c r="I430" s="272"/>
      <c r="J430" s="274"/>
      <c r="K430" s="274"/>
    </row>
    <row r="431" spans="1:11" x14ac:dyDescent="0.25">
      <c r="A431" s="287" t="s">
        <v>239</v>
      </c>
      <c r="B431" s="490" t="s">
        <v>240</v>
      </c>
      <c r="C431" s="289" t="s">
        <v>999</v>
      </c>
      <c r="D431" s="319">
        <v>0</v>
      </c>
      <c r="E431" s="284">
        <f>м!E431+мо!E431</f>
        <v>1021.6355036800029</v>
      </c>
      <c r="F431" s="284">
        <f t="shared" si="24"/>
        <v>1021.6355036800029</v>
      </c>
      <c r="G431" s="366">
        <v>0</v>
      </c>
      <c r="H431" s="365" t="s">
        <v>1014</v>
      </c>
      <c r="I431" s="272"/>
      <c r="J431" s="274"/>
      <c r="K431" s="274"/>
    </row>
    <row r="432" spans="1:11" x14ac:dyDescent="0.25">
      <c r="A432" s="287" t="s">
        <v>241</v>
      </c>
      <c r="B432" s="292" t="s">
        <v>242</v>
      </c>
      <c r="C432" s="289" t="s">
        <v>999</v>
      </c>
      <c r="D432" s="319">
        <v>0</v>
      </c>
      <c r="E432" s="284">
        <f>м!E432+мо!E432</f>
        <v>1021.6355036800029</v>
      </c>
      <c r="F432" s="284">
        <f t="shared" si="24"/>
        <v>1021.6355036800029</v>
      </c>
      <c r="G432" s="366">
        <v>0</v>
      </c>
      <c r="H432" s="364" t="s">
        <v>1039</v>
      </c>
      <c r="I432" s="272"/>
      <c r="J432" s="274"/>
      <c r="K432" s="274"/>
    </row>
    <row r="433" spans="1:12" x14ac:dyDescent="0.25">
      <c r="A433" s="287" t="s">
        <v>243</v>
      </c>
      <c r="B433" s="292" t="s">
        <v>244</v>
      </c>
      <c r="C433" s="289" t="s">
        <v>999</v>
      </c>
      <c r="D433" s="284">
        <v>0</v>
      </c>
      <c r="E433" s="284">
        <f>м!E433+мо!E433</f>
        <v>0</v>
      </c>
      <c r="F433" s="284">
        <f t="shared" si="24"/>
        <v>0</v>
      </c>
      <c r="G433" s="366">
        <v>0</v>
      </c>
      <c r="H433" s="365" t="s">
        <v>1014</v>
      </c>
      <c r="I433" s="272"/>
      <c r="J433" s="274"/>
      <c r="K433" s="274"/>
    </row>
    <row r="434" spans="1:12" x14ac:dyDescent="0.25">
      <c r="A434" s="287" t="s">
        <v>245</v>
      </c>
      <c r="B434" s="292" t="s">
        <v>863</v>
      </c>
      <c r="C434" s="289" t="s">
        <v>999</v>
      </c>
      <c r="D434" s="284">
        <v>0</v>
      </c>
      <c r="E434" s="284">
        <f>м!E434+мо!E434</f>
        <v>0</v>
      </c>
      <c r="F434" s="284">
        <f t="shared" si="24"/>
        <v>0</v>
      </c>
      <c r="G434" s="366">
        <v>0</v>
      </c>
      <c r="H434" s="365" t="s">
        <v>1014</v>
      </c>
      <c r="I434" s="272"/>
      <c r="J434" s="274"/>
      <c r="K434" s="274"/>
    </row>
    <row r="435" spans="1:12" x14ac:dyDescent="0.25">
      <c r="A435" s="287" t="s">
        <v>246</v>
      </c>
      <c r="B435" s="292" t="s">
        <v>247</v>
      </c>
      <c r="C435" s="289" t="s">
        <v>999</v>
      </c>
      <c r="D435" s="284">
        <v>0</v>
      </c>
      <c r="E435" s="284">
        <f>м!E435+мо!E435</f>
        <v>0</v>
      </c>
      <c r="F435" s="284">
        <f t="shared" si="24"/>
        <v>0</v>
      </c>
      <c r="G435" s="366">
        <v>0</v>
      </c>
      <c r="H435" s="365" t="s">
        <v>1014</v>
      </c>
      <c r="I435" s="272"/>
      <c r="J435" s="274"/>
      <c r="K435" s="274"/>
    </row>
    <row r="436" spans="1:12" x14ac:dyDescent="0.25">
      <c r="A436" s="287" t="s">
        <v>248</v>
      </c>
      <c r="B436" s="292" t="s">
        <v>249</v>
      </c>
      <c r="C436" s="289" t="s">
        <v>999</v>
      </c>
      <c r="D436" s="284">
        <v>0</v>
      </c>
      <c r="E436" s="284">
        <f>м!E436+мо!E436</f>
        <v>0</v>
      </c>
      <c r="F436" s="284">
        <f t="shared" si="24"/>
        <v>0</v>
      </c>
      <c r="G436" s="366">
        <v>0</v>
      </c>
      <c r="H436" s="365" t="s">
        <v>1014</v>
      </c>
      <c r="I436" s="272"/>
      <c r="J436" s="274"/>
      <c r="K436" s="274"/>
    </row>
    <row r="437" spans="1:12" x14ac:dyDescent="0.25">
      <c r="A437" s="287" t="s">
        <v>250</v>
      </c>
      <c r="B437" s="290" t="s">
        <v>251</v>
      </c>
      <c r="C437" s="289" t="s">
        <v>999</v>
      </c>
      <c r="D437" s="284">
        <v>0</v>
      </c>
      <c r="E437" s="284">
        <f>м!E437+мо!E437</f>
        <v>0</v>
      </c>
      <c r="F437" s="284">
        <f t="shared" si="24"/>
        <v>0</v>
      </c>
      <c r="G437" s="366">
        <v>0</v>
      </c>
      <c r="H437" s="365" t="s">
        <v>1014</v>
      </c>
      <c r="I437" s="272"/>
      <c r="J437" s="274"/>
      <c r="K437" s="274"/>
    </row>
    <row r="438" spans="1:12" ht="31.5" x14ac:dyDescent="0.25">
      <c r="A438" s="287" t="s">
        <v>252</v>
      </c>
      <c r="B438" s="291" t="s">
        <v>253</v>
      </c>
      <c r="C438" s="289" t="s">
        <v>999</v>
      </c>
      <c r="D438" s="284">
        <v>0</v>
      </c>
      <c r="E438" s="284">
        <f>м!E438+мо!E438</f>
        <v>0</v>
      </c>
      <c r="F438" s="284">
        <f t="shared" si="24"/>
        <v>0</v>
      </c>
      <c r="G438" s="366">
        <v>0</v>
      </c>
      <c r="H438" s="365" t="s">
        <v>1014</v>
      </c>
      <c r="I438" s="272"/>
      <c r="J438" s="274"/>
      <c r="K438" s="274"/>
    </row>
    <row r="439" spans="1:12" x14ac:dyDescent="0.25">
      <c r="A439" s="287" t="s">
        <v>254</v>
      </c>
      <c r="B439" s="290" t="s">
        <v>255</v>
      </c>
      <c r="C439" s="289" t="s">
        <v>999</v>
      </c>
      <c r="D439" s="284">
        <v>0</v>
      </c>
      <c r="E439" s="284">
        <f>м!E439+мо!E439</f>
        <v>0</v>
      </c>
      <c r="F439" s="284">
        <f t="shared" si="24"/>
        <v>0</v>
      </c>
      <c r="G439" s="366">
        <v>0</v>
      </c>
      <c r="H439" s="365" t="s">
        <v>1014</v>
      </c>
      <c r="I439" s="272"/>
      <c r="J439" s="274"/>
      <c r="K439" s="274"/>
      <c r="L439" s="273"/>
    </row>
    <row r="440" spans="1:12" ht="31.5" x14ac:dyDescent="0.25">
      <c r="A440" s="287" t="s">
        <v>256</v>
      </c>
      <c r="B440" s="291" t="s">
        <v>257</v>
      </c>
      <c r="C440" s="289" t="s">
        <v>999</v>
      </c>
      <c r="D440" s="284">
        <v>0</v>
      </c>
      <c r="E440" s="284">
        <f>м!E440+мо!E440</f>
        <v>0</v>
      </c>
      <c r="F440" s="284">
        <f t="shared" si="24"/>
        <v>0</v>
      </c>
      <c r="G440" s="366">
        <v>0</v>
      </c>
      <c r="H440" s="365" t="s">
        <v>1014</v>
      </c>
      <c r="I440" s="272"/>
      <c r="J440" s="274"/>
      <c r="K440" s="274"/>
    </row>
    <row r="441" spans="1:12" x14ac:dyDescent="0.25">
      <c r="A441" s="287" t="s">
        <v>258</v>
      </c>
      <c r="B441" s="292" t="s">
        <v>259</v>
      </c>
      <c r="C441" s="289" t="s">
        <v>999</v>
      </c>
      <c r="D441" s="279">
        <v>0</v>
      </c>
      <c r="E441" s="279">
        <f>м!E441+мо!E441</f>
        <v>0</v>
      </c>
      <c r="F441" s="279">
        <f t="shared" ref="F441:F451" si="27">E441-D441</f>
        <v>0</v>
      </c>
      <c r="G441" s="366">
        <v>0</v>
      </c>
      <c r="H441" s="365" t="s">
        <v>1014</v>
      </c>
      <c r="I441" s="272"/>
      <c r="J441" s="274"/>
      <c r="K441" s="274"/>
    </row>
    <row r="442" spans="1:12" ht="16.5" thickBot="1" x14ac:dyDescent="0.3">
      <c r="A442" s="471" t="s">
        <v>260</v>
      </c>
      <c r="B442" s="491" t="s">
        <v>261</v>
      </c>
      <c r="C442" s="289" t="s">
        <v>999</v>
      </c>
      <c r="D442" s="297">
        <v>0</v>
      </c>
      <c r="E442" s="297">
        <f>м!E442+мо!E442</f>
        <v>0</v>
      </c>
      <c r="F442" s="297">
        <f t="shared" si="27"/>
        <v>0</v>
      </c>
      <c r="G442" s="371">
        <v>0</v>
      </c>
      <c r="H442" s="365" t="s">
        <v>1014</v>
      </c>
      <c r="I442" s="272"/>
      <c r="J442" s="274"/>
      <c r="K442" s="274"/>
    </row>
    <row r="443" spans="1:12" ht="21" customHeight="1" x14ac:dyDescent="0.25">
      <c r="A443" s="465" t="s">
        <v>385</v>
      </c>
      <c r="B443" s="466" t="s">
        <v>378</v>
      </c>
      <c r="C443" s="492"/>
      <c r="D443" s="372"/>
      <c r="E443" s="361"/>
      <c r="F443" s="361"/>
      <c r="G443" s="373"/>
      <c r="H443" s="374"/>
      <c r="I443" s="272"/>
      <c r="J443" s="274"/>
      <c r="K443" s="274"/>
    </row>
    <row r="444" spans="1:12" ht="47.25" x14ac:dyDescent="0.25">
      <c r="A444" s="493" t="s">
        <v>864</v>
      </c>
      <c r="B444" s="292" t="s">
        <v>865</v>
      </c>
      <c r="C444" s="289" t="s">
        <v>999</v>
      </c>
      <c r="D444" s="281">
        <v>7927.3524673299989</v>
      </c>
      <c r="E444" s="279">
        <f>м!E444+мо!E444</f>
        <v>13910.883788270099</v>
      </c>
      <c r="F444" s="279">
        <f t="shared" si="27"/>
        <v>5983.5313209401002</v>
      </c>
      <c r="G444" s="366">
        <f t="shared" ref="G444:G446" si="28">F444/D444*100</f>
        <v>75.479567050907292</v>
      </c>
      <c r="H444" s="375" t="s">
        <v>1014</v>
      </c>
      <c r="I444" s="272"/>
      <c r="J444" s="274"/>
      <c r="K444" s="274"/>
    </row>
    <row r="445" spans="1:12" x14ac:dyDescent="0.25">
      <c r="A445" s="493" t="s">
        <v>388</v>
      </c>
      <c r="B445" s="290" t="s">
        <v>866</v>
      </c>
      <c r="C445" s="289" t="s">
        <v>999</v>
      </c>
      <c r="D445" s="281">
        <v>2340.16</v>
      </c>
      <c r="E445" s="279">
        <f>м!E445+мо!E445</f>
        <v>1678.9957297000001</v>
      </c>
      <c r="F445" s="279">
        <f t="shared" si="27"/>
        <v>-661.16427029999977</v>
      </c>
      <c r="G445" s="366">
        <f t="shared" si="28"/>
        <v>-28.252951520408853</v>
      </c>
      <c r="H445" s="375" t="s">
        <v>1014</v>
      </c>
      <c r="I445" s="272"/>
      <c r="J445" s="274"/>
      <c r="K445" s="274"/>
    </row>
    <row r="446" spans="1:12" ht="31.5" x14ac:dyDescent="0.25">
      <c r="A446" s="493" t="s">
        <v>389</v>
      </c>
      <c r="B446" s="290" t="s">
        <v>867</v>
      </c>
      <c r="C446" s="289" t="s">
        <v>999</v>
      </c>
      <c r="D446" s="319">
        <v>5587.1924673299991</v>
      </c>
      <c r="E446" s="284">
        <f>м!E446+мо!E446</f>
        <v>11210.252554890098</v>
      </c>
      <c r="F446" s="279">
        <f t="shared" si="27"/>
        <v>5623.0600875600985</v>
      </c>
      <c r="G446" s="366">
        <f t="shared" si="28"/>
        <v>100.6419614223034</v>
      </c>
      <c r="H446" s="375" t="s">
        <v>1014</v>
      </c>
      <c r="I446" s="272"/>
      <c r="J446" s="274"/>
      <c r="K446" s="274"/>
    </row>
    <row r="447" spans="1:12" x14ac:dyDescent="0.25">
      <c r="A447" s="493" t="s">
        <v>390</v>
      </c>
      <c r="B447" s="290" t="s">
        <v>868</v>
      </c>
      <c r="C447" s="289" t="s">
        <v>999</v>
      </c>
      <c r="D447" s="281">
        <v>0</v>
      </c>
      <c r="E447" s="279">
        <f>м!E447+мо!E447</f>
        <v>1021.6355036800005</v>
      </c>
      <c r="F447" s="279">
        <f t="shared" si="27"/>
        <v>1021.6355036800005</v>
      </c>
      <c r="G447" s="366">
        <v>0</v>
      </c>
      <c r="H447" s="375" t="s">
        <v>1014</v>
      </c>
      <c r="I447" s="272"/>
      <c r="J447" s="274"/>
      <c r="K447" s="274"/>
    </row>
    <row r="448" spans="1:12" ht="31.5" x14ac:dyDescent="0.25">
      <c r="A448" s="493" t="s">
        <v>391</v>
      </c>
      <c r="B448" s="292" t="s">
        <v>869</v>
      </c>
      <c r="C448" s="494" t="s">
        <v>476</v>
      </c>
      <c r="D448" s="281">
        <v>0</v>
      </c>
      <c r="E448" s="279">
        <f>м!E448+мо!E448</f>
        <v>0</v>
      </c>
      <c r="F448" s="279">
        <f t="shared" si="27"/>
        <v>0</v>
      </c>
      <c r="G448" s="366">
        <v>0</v>
      </c>
      <c r="H448" s="375" t="s">
        <v>1014</v>
      </c>
      <c r="I448" s="272"/>
      <c r="J448" s="274"/>
      <c r="K448" s="274"/>
    </row>
    <row r="449" spans="1:11" x14ac:dyDescent="0.25">
      <c r="A449" s="493" t="s">
        <v>870</v>
      </c>
      <c r="B449" s="290" t="s">
        <v>871</v>
      </c>
      <c r="C449" s="289" t="s">
        <v>999</v>
      </c>
      <c r="D449" s="281">
        <v>0</v>
      </c>
      <c r="E449" s="279">
        <f>м!E449+мо!E449</f>
        <v>0</v>
      </c>
      <c r="F449" s="279">
        <f t="shared" si="27"/>
        <v>0</v>
      </c>
      <c r="G449" s="366">
        <v>0</v>
      </c>
      <c r="H449" s="375" t="s">
        <v>1014</v>
      </c>
      <c r="I449" s="272"/>
      <c r="J449" s="274"/>
      <c r="K449" s="274"/>
    </row>
    <row r="450" spans="1:11" x14ac:dyDescent="0.25">
      <c r="A450" s="493" t="s">
        <v>872</v>
      </c>
      <c r="B450" s="290" t="s">
        <v>873</v>
      </c>
      <c r="C450" s="289" t="s">
        <v>999</v>
      </c>
      <c r="D450" s="281">
        <v>0</v>
      </c>
      <c r="E450" s="279">
        <f>м!E450+мо!E450</f>
        <v>0</v>
      </c>
      <c r="F450" s="279">
        <f t="shared" si="27"/>
        <v>0</v>
      </c>
      <c r="G450" s="366">
        <v>0</v>
      </c>
      <c r="H450" s="375" t="s">
        <v>1014</v>
      </c>
      <c r="I450" s="272"/>
      <c r="J450" s="274"/>
      <c r="K450" s="274"/>
    </row>
    <row r="451" spans="1:11" ht="16.5" thickBot="1" x14ac:dyDescent="0.3">
      <c r="A451" s="495" t="s">
        <v>874</v>
      </c>
      <c r="B451" s="496" t="s">
        <v>875</v>
      </c>
      <c r="C451" s="476" t="s">
        <v>999</v>
      </c>
      <c r="D451" s="296">
        <v>0</v>
      </c>
      <c r="E451" s="297">
        <f>м!E451+мо!E451</f>
        <v>0</v>
      </c>
      <c r="F451" s="297">
        <f t="shared" si="27"/>
        <v>0</v>
      </c>
      <c r="G451" s="371">
        <v>0</v>
      </c>
      <c r="H451" s="376" t="s">
        <v>1014</v>
      </c>
      <c r="I451" s="272"/>
      <c r="J451" s="274"/>
    </row>
    <row r="452" spans="1:11" x14ac:dyDescent="0.25">
      <c r="G452" s="377"/>
    </row>
    <row r="454" spans="1:11" x14ac:dyDescent="0.25">
      <c r="A454" s="497" t="s">
        <v>876</v>
      </c>
    </row>
    <row r="455" spans="1:11" x14ac:dyDescent="0.25">
      <c r="A455" s="679" t="s">
        <v>877</v>
      </c>
      <c r="B455" s="679"/>
      <c r="C455" s="679"/>
      <c r="D455" s="679"/>
      <c r="E455" s="679"/>
      <c r="F455" s="679"/>
      <c r="G455" s="679"/>
      <c r="H455" s="679"/>
    </row>
    <row r="456" spans="1:11" x14ac:dyDescent="0.25">
      <c r="A456" s="679" t="s">
        <v>878</v>
      </c>
      <c r="B456" s="679"/>
      <c r="C456" s="679"/>
      <c r="D456" s="679"/>
      <c r="E456" s="679"/>
      <c r="F456" s="679"/>
      <c r="G456" s="679"/>
      <c r="H456" s="679"/>
    </row>
    <row r="457" spans="1:11" x14ac:dyDescent="0.25">
      <c r="A457" s="679" t="s">
        <v>879</v>
      </c>
      <c r="B457" s="679"/>
      <c r="C457" s="679"/>
      <c r="D457" s="679"/>
      <c r="E457" s="679"/>
      <c r="F457" s="679"/>
      <c r="G457" s="679"/>
      <c r="H457" s="679"/>
    </row>
    <row r="458" spans="1:11" ht="23.25" customHeight="1" x14ac:dyDescent="0.25">
      <c r="A458" s="662" t="s">
        <v>880</v>
      </c>
      <c r="B458" s="662"/>
      <c r="C458" s="662"/>
      <c r="D458" s="662"/>
      <c r="E458" s="662"/>
      <c r="F458" s="662"/>
      <c r="G458" s="662"/>
      <c r="H458" s="662"/>
    </row>
    <row r="459" spans="1:11" x14ac:dyDescent="0.25">
      <c r="A459" s="682" t="s">
        <v>881</v>
      </c>
      <c r="B459" s="682"/>
      <c r="C459" s="682"/>
      <c r="D459" s="682"/>
      <c r="E459" s="682"/>
      <c r="F459" s="682"/>
      <c r="G459" s="682"/>
      <c r="H459" s="682"/>
    </row>
    <row r="460" spans="1:11" ht="0.75" customHeight="1" x14ac:dyDescent="0.25"/>
    <row r="461" spans="1:11" ht="30.75" customHeight="1" x14ac:dyDescent="0.25">
      <c r="A461" s="680" t="s">
        <v>1016</v>
      </c>
      <c r="B461" s="681"/>
      <c r="E461" s="675" t="s">
        <v>1017</v>
      </c>
      <c r="F461" s="676"/>
      <c r="G461" s="676"/>
    </row>
    <row r="462" spans="1:11" ht="22.5" customHeight="1" x14ac:dyDescent="0.25">
      <c r="A462" s="681"/>
      <c r="B462" s="681"/>
      <c r="E462" s="676"/>
      <c r="F462" s="676"/>
      <c r="G462" s="676"/>
    </row>
    <row r="463" spans="1:11" ht="8.25" customHeight="1" x14ac:dyDescent="0.25"/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L192" sqref="L19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91" activePane="bottomRight" state="frozen"/>
      <selection pane="bottomRight" activeCell="K444" sqref="K444"/>
      <colBreaks count="1" manualBreakCount="1">
        <brk id="8" max="1048575" man="1"/>
      </colBreaks>
      <pageMargins left="0.78740157480314965" right="0.39370078740157483" top="0.78740157480314965" bottom="0.78740157480314965" header="0.31496062992125984" footer="0.31496062992125984"/>
      <pageSetup paperSize="9" scale="76" fitToHeight="5" orientation="landscape" r:id="rId2"/>
    </customSheetView>
    <customSheetView guid="{C03386CD-71C7-4F4C-B34C-4C402D26496F}" scale="90" showPageBreaks="1" view="pageBreakPreview" topLeftCell="A19">
      <pane xSplit="3" ySplit="2" topLeftCell="D280" activePane="bottomRight" state="frozen"/>
      <selection pane="bottomRight" activeCell="E299" sqref="E29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90" showPageBreaks="1" printArea="1" view="pageBreakPreview" topLeftCell="A19">
      <pane xSplit="3" ySplit="2" topLeftCell="D330" activePane="bottomRight" state="frozen"/>
      <selection pane="bottomRight" activeCell="L166" sqref="L1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30">
    <mergeCell ref="E461:G462"/>
    <mergeCell ref="A373:B373"/>
    <mergeCell ref="A455:H455"/>
    <mergeCell ref="A456:H456"/>
    <mergeCell ref="A457:H457"/>
    <mergeCell ref="A461:B462"/>
    <mergeCell ref="A459:H459"/>
    <mergeCell ref="A6:H7"/>
    <mergeCell ref="A12:B12"/>
    <mergeCell ref="A15:B15"/>
    <mergeCell ref="A14:H14"/>
    <mergeCell ref="A9:H9"/>
    <mergeCell ref="A18:H18"/>
    <mergeCell ref="A19:A20"/>
    <mergeCell ref="B19:B20"/>
    <mergeCell ref="C19:C20"/>
    <mergeCell ref="D19:E19"/>
    <mergeCell ref="F19:G19"/>
    <mergeCell ref="H19:H20"/>
    <mergeCell ref="A22:H22"/>
    <mergeCell ref="A166:H166"/>
    <mergeCell ref="A318:H318"/>
    <mergeCell ref="A368:H369"/>
    <mergeCell ref="A458:H458"/>
    <mergeCell ref="H370:H371"/>
    <mergeCell ref="A370:A371"/>
    <mergeCell ref="B370:B371"/>
    <mergeCell ref="C370:C371"/>
    <mergeCell ref="D370:E370"/>
    <mergeCell ref="F370:G370"/>
  </mergeCells>
  <pageMargins left="0.39370078740157483" right="0" top="0.78740157480314965" bottom="0.78740157480314965" header="0.31496062992125984" footer="0.31496062992125984"/>
  <pageSetup paperSize="8" scale="61" orientation="portrait" r:id="rId6"/>
  <rowBreaks count="1" manualBreakCount="1">
    <brk id="165" max="16383" man="1"/>
  </rowBreaks>
  <customProperties>
    <customPr name="_pios_id" r:id="rId7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62"/>
  <sheetViews>
    <sheetView view="pageBreakPreview" topLeftCell="A430" zoomScale="90" zoomScaleNormal="70" zoomScaleSheetLayoutView="90" workbookViewId="0">
      <selection activeCell="S370" sqref="S370"/>
    </sheetView>
  </sheetViews>
  <sheetFormatPr defaultColWidth="9" defaultRowHeight="15.75" x14ac:dyDescent="0.25"/>
  <cols>
    <col min="1" max="1" width="9.75" style="378" customWidth="1"/>
    <col min="2" max="2" width="80.75" style="379" customWidth="1"/>
    <col min="3" max="3" width="10.75" style="298" customWidth="1"/>
    <col min="4" max="4" width="11.625" style="298" customWidth="1"/>
    <col min="5" max="5" width="12.625" style="300" customWidth="1"/>
    <col min="6" max="6" width="11.375" style="300" customWidth="1"/>
    <col min="7" max="7" width="13" style="301" customWidth="1"/>
    <col min="8" max="8" width="58.625" style="380" customWidth="1"/>
    <col min="9" max="9" width="13.75" style="301" customWidth="1"/>
    <col min="10" max="10" width="9" style="301"/>
    <col min="11" max="11" width="13" style="301" bestFit="1" customWidth="1"/>
    <col min="12" max="14" width="9.125" style="301" bestFit="1" customWidth="1"/>
    <col min="15" max="16384" width="9" style="301"/>
  </cols>
  <sheetData>
    <row r="1" spans="1:8" ht="18.75" x14ac:dyDescent="0.25">
      <c r="H1" s="294" t="s">
        <v>959</v>
      </c>
    </row>
    <row r="2" spans="1:8" ht="18.75" x14ac:dyDescent="0.25">
      <c r="H2" s="294" t="s">
        <v>0</v>
      </c>
    </row>
    <row r="3" spans="1:8" ht="18.75" x14ac:dyDescent="0.3">
      <c r="H3" s="389" t="s">
        <v>968</v>
      </c>
    </row>
    <row r="4" spans="1:8" ht="18.75" x14ac:dyDescent="0.25">
      <c r="H4" s="294"/>
    </row>
    <row r="5" spans="1:8" ht="18.75" x14ac:dyDescent="0.25">
      <c r="H5" s="294"/>
    </row>
    <row r="6" spans="1:8" x14ac:dyDescent="0.25">
      <c r="A6" s="686" t="s">
        <v>1053</v>
      </c>
      <c r="B6" s="686"/>
      <c r="C6" s="686"/>
      <c r="D6" s="686"/>
      <c r="E6" s="686"/>
      <c r="F6" s="686"/>
      <c r="G6" s="686"/>
      <c r="H6" s="686"/>
    </row>
    <row r="7" spans="1:8" ht="27.75" customHeight="1" x14ac:dyDescent="0.25">
      <c r="A7" s="687"/>
      <c r="B7" s="687"/>
      <c r="C7" s="687"/>
      <c r="D7" s="687"/>
      <c r="E7" s="687"/>
      <c r="F7" s="687"/>
      <c r="G7" s="687"/>
      <c r="H7" s="687"/>
    </row>
    <row r="9" spans="1:8" ht="18.75" x14ac:dyDescent="0.25">
      <c r="A9" s="608" t="s">
        <v>1018</v>
      </c>
      <c r="B9" s="608"/>
      <c r="C9" s="676"/>
      <c r="D9" s="676"/>
      <c r="E9" s="676"/>
      <c r="F9" s="676"/>
      <c r="G9" s="676"/>
      <c r="H9" s="676"/>
    </row>
    <row r="10" spans="1:8" x14ac:dyDescent="0.25">
      <c r="B10" s="63" t="s">
        <v>182</v>
      </c>
    </row>
    <row r="11" spans="1:8" ht="18.75" x14ac:dyDescent="0.25">
      <c r="B11" s="64" t="s">
        <v>1015</v>
      </c>
    </row>
    <row r="12" spans="1:8" ht="18.75" x14ac:dyDescent="0.25">
      <c r="A12" s="609" t="s">
        <v>1040</v>
      </c>
      <c r="B12" s="609"/>
    </row>
    <row r="13" spans="1:8" ht="18.75" x14ac:dyDescent="0.25">
      <c r="B13" s="64"/>
    </row>
    <row r="14" spans="1:8" ht="39" customHeight="1" x14ac:dyDescent="0.25">
      <c r="A14" s="610" t="s">
        <v>1041</v>
      </c>
      <c r="B14" s="610"/>
      <c r="C14" s="689"/>
      <c r="D14" s="689"/>
      <c r="E14" s="689"/>
      <c r="F14" s="689"/>
      <c r="G14" s="676"/>
      <c r="H14" s="676"/>
    </row>
    <row r="15" spans="1:8" x14ac:dyDescent="0.25">
      <c r="A15" s="611" t="s">
        <v>302</v>
      </c>
      <c r="B15" s="611"/>
    </row>
    <row r="16" spans="1:8" ht="0.75" customHeight="1" x14ac:dyDescent="0.25">
      <c r="A16" s="301"/>
      <c r="B16" s="301"/>
      <c r="C16" s="301"/>
      <c r="D16" s="301"/>
      <c r="E16" s="301"/>
      <c r="F16" s="301"/>
    </row>
    <row r="17" spans="1:9" ht="2.25" customHeight="1" x14ac:dyDescent="0.25">
      <c r="A17" s="301"/>
      <c r="B17" s="301"/>
      <c r="C17" s="301"/>
      <c r="D17" s="301"/>
      <c r="E17" s="301"/>
      <c r="F17" s="301"/>
    </row>
    <row r="18" spans="1:9" ht="21" thickBot="1" x14ac:dyDescent="0.3">
      <c r="A18" s="688" t="s">
        <v>303</v>
      </c>
      <c r="B18" s="688"/>
      <c r="C18" s="688"/>
      <c r="D18" s="688"/>
      <c r="E18" s="688"/>
      <c r="F18" s="688"/>
      <c r="G18" s="688"/>
      <c r="H18" s="688"/>
    </row>
    <row r="19" spans="1:9" s="382" customFormat="1" ht="66" customHeight="1" x14ac:dyDescent="0.25">
      <c r="A19" s="693" t="s">
        <v>190</v>
      </c>
      <c r="B19" s="695" t="s">
        <v>191</v>
      </c>
      <c r="C19" s="671" t="s">
        <v>304</v>
      </c>
      <c r="D19" s="671">
        <v>2022</v>
      </c>
      <c r="E19" s="673"/>
      <c r="F19" s="671" t="s">
        <v>920</v>
      </c>
      <c r="G19" s="673"/>
      <c r="H19" s="663" t="s">
        <v>7</v>
      </c>
      <c r="I19" s="381"/>
    </row>
    <row r="20" spans="1:9" s="382" customFormat="1" ht="48" customHeight="1" x14ac:dyDescent="0.25">
      <c r="A20" s="694"/>
      <c r="B20" s="696"/>
      <c r="C20" s="697"/>
      <c r="D20" s="305" t="s">
        <v>886</v>
      </c>
      <c r="E20" s="306" t="s">
        <v>1083</v>
      </c>
      <c r="F20" s="307" t="s">
        <v>887</v>
      </c>
      <c r="G20" s="305" t="s">
        <v>885</v>
      </c>
      <c r="H20" s="664"/>
    </row>
    <row r="21" spans="1:9" s="383" customFormat="1" ht="16.5" thickBot="1" x14ac:dyDescent="0.3">
      <c r="A21" s="309">
        <v>1</v>
      </c>
      <c r="B21" s="310">
        <v>2</v>
      </c>
      <c r="C21" s="358">
        <v>3</v>
      </c>
      <c r="D21" s="308">
        <v>4</v>
      </c>
      <c r="E21" s="308">
        <v>5</v>
      </c>
      <c r="F21" s="309" t="s">
        <v>883</v>
      </c>
      <c r="G21" s="310">
        <v>7</v>
      </c>
      <c r="H21" s="310">
        <v>8</v>
      </c>
      <c r="I21" s="301"/>
    </row>
    <row r="22" spans="1:9" s="383" customFormat="1" ht="19.5" thickBot="1" x14ac:dyDescent="0.3">
      <c r="A22" s="690" t="s">
        <v>305</v>
      </c>
      <c r="B22" s="691"/>
      <c r="C22" s="691"/>
      <c r="D22" s="691"/>
      <c r="E22" s="691"/>
      <c r="F22" s="691"/>
      <c r="G22" s="691"/>
      <c r="H22" s="692"/>
      <c r="I22" s="301"/>
    </row>
    <row r="23" spans="1:9" s="383" customFormat="1" ht="21" customHeight="1" x14ac:dyDescent="0.25">
      <c r="A23" s="390" t="s">
        <v>192</v>
      </c>
      <c r="B23" s="391" t="s">
        <v>306</v>
      </c>
      <c r="C23" s="392" t="s">
        <v>999</v>
      </c>
      <c r="D23" s="418">
        <v>89456.514794022805</v>
      </c>
      <c r="E23" s="500">
        <f>E29+E31+E37</f>
        <v>96323.576189999992</v>
      </c>
      <c r="F23" s="419">
        <f>E23-D23</f>
        <v>6867.0613959771872</v>
      </c>
      <c r="G23" s="420">
        <f>F23/D23*100</f>
        <v>7.6764240276841438</v>
      </c>
      <c r="H23" s="316" t="s">
        <v>1014</v>
      </c>
      <c r="I23" s="304"/>
    </row>
    <row r="24" spans="1:9" s="383" customFormat="1" ht="15.75" customHeight="1" x14ac:dyDescent="0.25">
      <c r="A24" s="386" t="s">
        <v>193</v>
      </c>
      <c r="B24" s="393" t="s">
        <v>307</v>
      </c>
      <c r="C24" s="388" t="s">
        <v>999</v>
      </c>
      <c r="D24" s="421" t="s">
        <v>476</v>
      </c>
      <c r="E24" s="422" t="s">
        <v>1014</v>
      </c>
      <c r="F24" s="422" t="s">
        <v>1014</v>
      </c>
      <c r="G24" s="423" t="s">
        <v>1014</v>
      </c>
      <c r="H24" s="322" t="s">
        <v>1014</v>
      </c>
      <c r="I24" s="304"/>
    </row>
    <row r="25" spans="1:9" s="383" customFormat="1" ht="31.5" customHeight="1" x14ac:dyDescent="0.25">
      <c r="A25" s="386" t="s">
        <v>195</v>
      </c>
      <c r="B25" s="394" t="s">
        <v>308</v>
      </c>
      <c r="C25" s="388" t="s">
        <v>999</v>
      </c>
      <c r="D25" s="421" t="s">
        <v>476</v>
      </c>
      <c r="E25" s="422" t="s">
        <v>1014</v>
      </c>
      <c r="F25" s="422" t="s">
        <v>1014</v>
      </c>
      <c r="G25" s="423" t="s">
        <v>1014</v>
      </c>
      <c r="H25" s="322" t="s">
        <v>1014</v>
      </c>
      <c r="I25" s="304"/>
    </row>
    <row r="26" spans="1:9" s="383" customFormat="1" ht="31.5" customHeight="1" x14ac:dyDescent="0.25">
      <c r="A26" s="386" t="s">
        <v>208</v>
      </c>
      <c r="B26" s="394" t="s">
        <v>309</v>
      </c>
      <c r="C26" s="388" t="s">
        <v>999</v>
      </c>
      <c r="D26" s="421" t="s">
        <v>476</v>
      </c>
      <c r="E26" s="422" t="s">
        <v>1014</v>
      </c>
      <c r="F26" s="422" t="s">
        <v>1014</v>
      </c>
      <c r="G26" s="423" t="s">
        <v>1014</v>
      </c>
      <c r="H26" s="322" t="s">
        <v>1014</v>
      </c>
      <c r="I26" s="304"/>
    </row>
    <row r="27" spans="1:9" s="383" customFormat="1" ht="31.5" customHeight="1" x14ac:dyDescent="0.25">
      <c r="A27" s="386" t="s">
        <v>209</v>
      </c>
      <c r="B27" s="394" t="s">
        <v>310</v>
      </c>
      <c r="C27" s="388" t="s">
        <v>999</v>
      </c>
      <c r="D27" s="421" t="s">
        <v>476</v>
      </c>
      <c r="E27" s="422" t="s">
        <v>1014</v>
      </c>
      <c r="F27" s="422" t="s">
        <v>1014</v>
      </c>
      <c r="G27" s="423" t="s">
        <v>1014</v>
      </c>
      <c r="H27" s="322" t="s">
        <v>1014</v>
      </c>
      <c r="I27" s="304"/>
    </row>
    <row r="28" spans="1:9" s="383" customFormat="1" ht="15.75" customHeight="1" x14ac:dyDescent="0.25">
      <c r="A28" s="386" t="s">
        <v>211</v>
      </c>
      <c r="B28" s="393" t="s">
        <v>311</v>
      </c>
      <c r="C28" s="388" t="s">
        <v>999</v>
      </c>
      <c r="D28" s="421" t="s">
        <v>476</v>
      </c>
      <c r="E28" s="422" t="s">
        <v>1014</v>
      </c>
      <c r="F28" s="422" t="s">
        <v>1014</v>
      </c>
      <c r="G28" s="423" t="s">
        <v>1014</v>
      </c>
      <c r="H28" s="322" t="s">
        <v>1014</v>
      </c>
      <c r="I28" s="304"/>
    </row>
    <row r="29" spans="1:9" s="383" customFormat="1" ht="18" customHeight="1" x14ac:dyDescent="0.25">
      <c r="A29" s="386" t="s">
        <v>234</v>
      </c>
      <c r="B29" s="393" t="s">
        <v>312</v>
      </c>
      <c r="C29" s="388" t="s">
        <v>999</v>
      </c>
      <c r="D29" s="421">
        <v>77634.680669082314</v>
      </c>
      <c r="E29" s="422">
        <v>81290.131999999998</v>
      </c>
      <c r="F29" s="422">
        <f>E29-D29</f>
        <v>3655.4513309176837</v>
      </c>
      <c r="G29" s="424">
        <f>F29/D29*100</f>
        <v>4.7085288422825338</v>
      </c>
      <c r="H29" s="322" t="s">
        <v>1014</v>
      </c>
      <c r="I29" s="304"/>
    </row>
    <row r="30" spans="1:9" s="383" customFormat="1" ht="15.75" customHeight="1" x14ac:dyDescent="0.25">
      <c r="A30" s="386" t="s">
        <v>235</v>
      </c>
      <c r="B30" s="393" t="s">
        <v>313</v>
      </c>
      <c r="C30" s="388" t="s">
        <v>999</v>
      </c>
      <c r="D30" s="421" t="s">
        <v>476</v>
      </c>
      <c r="E30" s="422" t="s">
        <v>1014</v>
      </c>
      <c r="F30" s="422" t="s">
        <v>1014</v>
      </c>
      <c r="G30" s="423" t="s">
        <v>1014</v>
      </c>
      <c r="H30" s="322" t="s">
        <v>1014</v>
      </c>
      <c r="I30" s="304"/>
    </row>
    <row r="31" spans="1:9" s="383" customFormat="1" ht="30" customHeight="1" x14ac:dyDescent="0.25">
      <c r="A31" s="386" t="s">
        <v>314</v>
      </c>
      <c r="B31" s="393" t="s">
        <v>315</v>
      </c>
      <c r="C31" s="388" t="s">
        <v>999</v>
      </c>
      <c r="D31" s="421">
        <v>7444.2077336700004</v>
      </c>
      <c r="E31" s="422">
        <v>9973.483189999999</v>
      </c>
      <c r="F31" s="422">
        <f>E31-D31</f>
        <v>2529.2754563299986</v>
      </c>
      <c r="G31" s="424">
        <f>F31/D31*100</f>
        <v>33.976422297971851</v>
      </c>
      <c r="H31" s="320" t="s">
        <v>1014</v>
      </c>
      <c r="I31" s="304"/>
    </row>
    <row r="32" spans="1:9" s="383" customFormat="1" ht="15.75" customHeight="1" x14ac:dyDescent="0.25">
      <c r="A32" s="386" t="s">
        <v>316</v>
      </c>
      <c r="B32" s="393" t="s">
        <v>317</v>
      </c>
      <c r="C32" s="388" t="s">
        <v>999</v>
      </c>
      <c r="D32" s="421">
        <v>0</v>
      </c>
      <c r="E32" s="422">
        <v>0</v>
      </c>
      <c r="F32" s="422">
        <f>E32-D32</f>
        <v>0</v>
      </c>
      <c r="G32" s="424">
        <v>0</v>
      </c>
      <c r="H32" s="322" t="s">
        <v>1014</v>
      </c>
      <c r="I32" s="304"/>
    </row>
    <row r="33" spans="1:11" s="383" customFormat="1" ht="15.75" customHeight="1" x14ac:dyDescent="0.25">
      <c r="A33" s="386" t="s">
        <v>318</v>
      </c>
      <c r="B33" s="393" t="s">
        <v>319</v>
      </c>
      <c r="C33" s="388" t="s">
        <v>999</v>
      </c>
      <c r="D33" s="421" t="s">
        <v>476</v>
      </c>
      <c r="E33" s="422" t="s">
        <v>1014</v>
      </c>
      <c r="F33" s="422" t="s">
        <v>1014</v>
      </c>
      <c r="G33" s="423" t="s">
        <v>1014</v>
      </c>
      <c r="H33" s="322" t="s">
        <v>1014</v>
      </c>
      <c r="I33" s="304"/>
    </row>
    <row r="34" spans="1:11" s="383" customFormat="1" ht="31.5" customHeight="1" x14ac:dyDescent="0.25">
      <c r="A34" s="386" t="s">
        <v>320</v>
      </c>
      <c r="B34" s="394" t="s">
        <v>321</v>
      </c>
      <c r="C34" s="388" t="s">
        <v>999</v>
      </c>
      <c r="D34" s="421" t="s">
        <v>476</v>
      </c>
      <c r="E34" s="422" t="s">
        <v>1014</v>
      </c>
      <c r="F34" s="422" t="s">
        <v>1014</v>
      </c>
      <c r="G34" s="423" t="s">
        <v>1014</v>
      </c>
      <c r="H34" s="322" t="s">
        <v>1014</v>
      </c>
      <c r="I34" s="304"/>
    </row>
    <row r="35" spans="1:11" s="383" customFormat="1" ht="15.75" customHeight="1" x14ac:dyDescent="0.25">
      <c r="A35" s="386" t="s">
        <v>322</v>
      </c>
      <c r="B35" s="387" t="s">
        <v>206</v>
      </c>
      <c r="C35" s="388" t="s">
        <v>999</v>
      </c>
      <c r="D35" s="421" t="s">
        <v>476</v>
      </c>
      <c r="E35" s="422" t="s">
        <v>1014</v>
      </c>
      <c r="F35" s="422" t="s">
        <v>1014</v>
      </c>
      <c r="G35" s="423" t="s">
        <v>1014</v>
      </c>
      <c r="H35" s="322" t="s">
        <v>1014</v>
      </c>
      <c r="I35" s="304"/>
    </row>
    <row r="36" spans="1:11" s="383" customFormat="1" ht="15.75" customHeight="1" x14ac:dyDescent="0.25">
      <c r="A36" s="386" t="s">
        <v>323</v>
      </c>
      <c r="B36" s="387" t="s">
        <v>207</v>
      </c>
      <c r="C36" s="388" t="s">
        <v>999</v>
      </c>
      <c r="D36" s="421" t="s">
        <v>476</v>
      </c>
      <c r="E36" s="422" t="s">
        <v>1014</v>
      </c>
      <c r="F36" s="422" t="s">
        <v>1014</v>
      </c>
      <c r="G36" s="423" t="s">
        <v>1014</v>
      </c>
      <c r="H36" s="322" t="s">
        <v>1014</v>
      </c>
      <c r="I36" s="304"/>
    </row>
    <row r="37" spans="1:11" s="383" customFormat="1" x14ac:dyDescent="0.25">
      <c r="A37" s="386" t="s">
        <v>324</v>
      </c>
      <c r="B37" s="395" t="s">
        <v>325</v>
      </c>
      <c r="C37" s="388" t="s">
        <v>999</v>
      </c>
      <c r="D37" s="421">
        <v>4377.6263912704962</v>
      </c>
      <c r="E37" s="422">
        <v>5059.9610000000002</v>
      </c>
      <c r="F37" s="422">
        <f>E37-D37</f>
        <v>682.334608729504</v>
      </c>
      <c r="G37" s="424">
        <f>F37/D37*100</f>
        <v>15.586862553875308</v>
      </c>
      <c r="H37" s="295" t="s">
        <v>1014</v>
      </c>
      <c r="I37" s="304"/>
    </row>
    <row r="38" spans="1:11" s="383" customFormat="1" ht="30.75" customHeight="1" x14ac:dyDescent="0.25">
      <c r="A38" s="386" t="s">
        <v>239</v>
      </c>
      <c r="B38" s="396" t="s">
        <v>326</v>
      </c>
      <c r="C38" s="388" t="s">
        <v>999</v>
      </c>
      <c r="D38" s="422">
        <v>79091.90019278854</v>
      </c>
      <c r="E38" s="501">
        <f>E44+E46+E52+E47</f>
        <v>79164.257507916205</v>
      </c>
      <c r="F38" s="422">
        <f>E38-D38</f>
        <v>72.357315127665061</v>
      </c>
      <c r="G38" s="423">
        <f>F38/D38*100</f>
        <v>9.1485114090434347E-2</v>
      </c>
      <c r="H38" s="322" t="s">
        <v>1014</v>
      </c>
      <c r="I38" s="304"/>
      <c r="K38" s="384"/>
    </row>
    <row r="39" spans="1:11" s="383" customFormat="1" ht="15.75" customHeight="1" x14ac:dyDescent="0.25">
      <c r="A39" s="386" t="s">
        <v>241</v>
      </c>
      <c r="B39" s="393" t="s">
        <v>307</v>
      </c>
      <c r="C39" s="388" t="s">
        <v>999</v>
      </c>
      <c r="D39" s="425" t="s">
        <v>476</v>
      </c>
      <c r="E39" s="501" t="s">
        <v>1014</v>
      </c>
      <c r="F39" s="422" t="s">
        <v>1014</v>
      </c>
      <c r="G39" s="423" t="s">
        <v>1014</v>
      </c>
      <c r="H39" s="322" t="s">
        <v>1014</v>
      </c>
      <c r="I39" s="304"/>
    </row>
    <row r="40" spans="1:11" s="383" customFormat="1" ht="31.5" customHeight="1" x14ac:dyDescent="0.25">
      <c r="A40" s="386" t="s">
        <v>327</v>
      </c>
      <c r="B40" s="397" t="s">
        <v>308</v>
      </c>
      <c r="C40" s="388" t="s">
        <v>999</v>
      </c>
      <c r="D40" s="425" t="s">
        <v>476</v>
      </c>
      <c r="E40" s="501" t="s">
        <v>1014</v>
      </c>
      <c r="F40" s="422" t="s">
        <v>1014</v>
      </c>
      <c r="G40" s="423" t="s">
        <v>1014</v>
      </c>
      <c r="H40" s="322" t="s">
        <v>1014</v>
      </c>
      <c r="I40" s="304"/>
    </row>
    <row r="41" spans="1:11" s="383" customFormat="1" ht="31.5" customHeight="1" x14ac:dyDescent="0.25">
      <c r="A41" s="386" t="s">
        <v>328</v>
      </c>
      <c r="B41" s="397" t="s">
        <v>309</v>
      </c>
      <c r="C41" s="388" t="s">
        <v>999</v>
      </c>
      <c r="D41" s="425" t="s">
        <v>476</v>
      </c>
      <c r="E41" s="501" t="s">
        <v>1014</v>
      </c>
      <c r="F41" s="422" t="s">
        <v>1014</v>
      </c>
      <c r="G41" s="423" t="s">
        <v>1014</v>
      </c>
      <c r="H41" s="322" t="s">
        <v>1014</v>
      </c>
      <c r="I41" s="304"/>
    </row>
    <row r="42" spans="1:11" s="383" customFormat="1" ht="31.5" customHeight="1" x14ac:dyDescent="0.25">
      <c r="A42" s="386" t="s">
        <v>329</v>
      </c>
      <c r="B42" s="397" t="s">
        <v>310</v>
      </c>
      <c r="C42" s="388" t="s">
        <v>999</v>
      </c>
      <c r="D42" s="425" t="s">
        <v>476</v>
      </c>
      <c r="E42" s="501" t="s">
        <v>1014</v>
      </c>
      <c r="F42" s="422" t="s">
        <v>1014</v>
      </c>
      <c r="G42" s="423" t="s">
        <v>1014</v>
      </c>
      <c r="H42" s="322" t="s">
        <v>1014</v>
      </c>
      <c r="I42" s="304"/>
    </row>
    <row r="43" spans="1:11" s="383" customFormat="1" ht="15.75" customHeight="1" x14ac:dyDescent="0.25">
      <c r="A43" s="386" t="s">
        <v>243</v>
      </c>
      <c r="B43" s="393" t="s">
        <v>311</v>
      </c>
      <c r="C43" s="388" t="s">
        <v>999</v>
      </c>
      <c r="D43" s="425" t="s">
        <v>476</v>
      </c>
      <c r="E43" s="501" t="s">
        <v>1014</v>
      </c>
      <c r="F43" s="422" t="s">
        <v>1014</v>
      </c>
      <c r="G43" s="423" t="s">
        <v>1014</v>
      </c>
      <c r="H43" s="322" t="s">
        <v>1014</v>
      </c>
      <c r="I43" s="304"/>
    </row>
    <row r="44" spans="1:11" s="383" customFormat="1" x14ac:dyDescent="0.25">
      <c r="A44" s="386" t="s">
        <v>245</v>
      </c>
      <c r="B44" s="393" t="s">
        <v>312</v>
      </c>
      <c r="C44" s="388" t="s">
        <v>999</v>
      </c>
      <c r="D44" s="425">
        <v>75295.487994415293</v>
      </c>
      <c r="E44" s="501">
        <v>74674.181699007924</v>
      </c>
      <c r="F44" s="422">
        <f>E44-D44</f>
        <v>-621.30629540736845</v>
      </c>
      <c r="G44" s="423">
        <f>F44/D44*100</f>
        <v>-0.82515740578432939</v>
      </c>
      <c r="H44" s="322" t="s">
        <v>1014</v>
      </c>
      <c r="I44" s="304"/>
    </row>
    <row r="45" spans="1:11" s="383" customFormat="1" ht="15.75" customHeight="1" x14ac:dyDescent="0.25">
      <c r="A45" s="386" t="s">
        <v>246</v>
      </c>
      <c r="B45" s="393" t="s">
        <v>313</v>
      </c>
      <c r="C45" s="388" t="s">
        <v>999</v>
      </c>
      <c r="D45" s="425" t="s">
        <v>476</v>
      </c>
      <c r="E45" s="501" t="s">
        <v>1014</v>
      </c>
      <c r="F45" s="422" t="s">
        <v>1014</v>
      </c>
      <c r="G45" s="423" t="s">
        <v>1014</v>
      </c>
      <c r="H45" s="322" t="s">
        <v>1014</v>
      </c>
      <c r="I45" s="304"/>
    </row>
    <row r="46" spans="1:11" s="383" customFormat="1" x14ac:dyDescent="0.25">
      <c r="A46" s="386" t="s">
        <v>248</v>
      </c>
      <c r="B46" s="393" t="s">
        <v>315</v>
      </c>
      <c r="C46" s="388" t="s">
        <v>999</v>
      </c>
      <c r="D46" s="425">
        <v>697.82337417020938</v>
      </c>
      <c r="E46" s="501">
        <v>458.80002727000004</v>
      </c>
      <c r="F46" s="422">
        <f>E46-D46</f>
        <v>-239.02334690020933</v>
      </c>
      <c r="G46" s="423">
        <f>F46/D46*100</f>
        <v>-34.25270000226562</v>
      </c>
      <c r="H46" s="320" t="s">
        <v>1014</v>
      </c>
      <c r="I46" s="304"/>
    </row>
    <row r="47" spans="1:11" s="383" customFormat="1" ht="15.75" customHeight="1" x14ac:dyDescent="0.25">
      <c r="A47" s="386" t="s">
        <v>258</v>
      </c>
      <c r="B47" s="393" t="s">
        <v>317</v>
      </c>
      <c r="C47" s="388" t="s">
        <v>999</v>
      </c>
      <c r="D47" s="425">
        <v>0</v>
      </c>
      <c r="E47" s="501">
        <v>0</v>
      </c>
      <c r="F47" s="421">
        <v>0</v>
      </c>
      <c r="G47" s="426">
        <v>0</v>
      </c>
      <c r="H47" s="322" t="s">
        <v>1014</v>
      </c>
      <c r="I47" s="304"/>
    </row>
    <row r="48" spans="1:11" s="383" customFormat="1" ht="15.75" customHeight="1" x14ac:dyDescent="0.25">
      <c r="A48" s="386" t="s">
        <v>260</v>
      </c>
      <c r="B48" s="393" t="s">
        <v>319</v>
      </c>
      <c r="C48" s="388" t="s">
        <v>999</v>
      </c>
      <c r="D48" s="319" t="s">
        <v>476</v>
      </c>
      <c r="E48" s="502" t="s">
        <v>1014</v>
      </c>
      <c r="F48" s="280" t="s">
        <v>1014</v>
      </c>
      <c r="G48" s="317" t="s">
        <v>1014</v>
      </c>
      <c r="H48" s="322" t="s">
        <v>1014</v>
      </c>
      <c r="I48" s="304"/>
    </row>
    <row r="49" spans="1:9" s="383" customFormat="1" ht="31.5" customHeight="1" x14ac:dyDescent="0.25">
      <c r="A49" s="386" t="s">
        <v>330</v>
      </c>
      <c r="B49" s="394" t="s">
        <v>321</v>
      </c>
      <c r="C49" s="388" t="s">
        <v>999</v>
      </c>
      <c r="D49" s="319" t="s">
        <v>476</v>
      </c>
      <c r="E49" s="502" t="s">
        <v>1014</v>
      </c>
      <c r="F49" s="280" t="s">
        <v>1014</v>
      </c>
      <c r="G49" s="317" t="s">
        <v>1014</v>
      </c>
      <c r="H49" s="322" t="s">
        <v>1014</v>
      </c>
      <c r="I49" s="304"/>
    </row>
    <row r="50" spans="1:9" s="383" customFormat="1" ht="15.75" customHeight="1" x14ac:dyDescent="0.25">
      <c r="A50" s="386" t="s">
        <v>331</v>
      </c>
      <c r="B50" s="397" t="s">
        <v>206</v>
      </c>
      <c r="C50" s="388" t="s">
        <v>999</v>
      </c>
      <c r="D50" s="319" t="s">
        <v>476</v>
      </c>
      <c r="E50" s="502" t="s">
        <v>1014</v>
      </c>
      <c r="F50" s="280" t="s">
        <v>1014</v>
      </c>
      <c r="G50" s="317" t="s">
        <v>1014</v>
      </c>
      <c r="H50" s="322" t="s">
        <v>1014</v>
      </c>
      <c r="I50" s="304"/>
    </row>
    <row r="51" spans="1:9" s="383" customFormat="1" ht="15.75" customHeight="1" x14ac:dyDescent="0.25">
      <c r="A51" s="386" t="s">
        <v>332</v>
      </c>
      <c r="B51" s="397" t="s">
        <v>207</v>
      </c>
      <c r="C51" s="388" t="s">
        <v>999</v>
      </c>
      <c r="D51" s="319" t="s">
        <v>476</v>
      </c>
      <c r="E51" s="502" t="s">
        <v>1014</v>
      </c>
      <c r="F51" s="280" t="s">
        <v>1014</v>
      </c>
      <c r="G51" s="317" t="s">
        <v>1014</v>
      </c>
      <c r="H51" s="322" t="s">
        <v>1014</v>
      </c>
      <c r="I51" s="304"/>
    </row>
    <row r="52" spans="1:9" s="383" customFormat="1" x14ac:dyDescent="0.25">
      <c r="A52" s="386" t="s">
        <v>333</v>
      </c>
      <c r="B52" s="393" t="s">
        <v>325</v>
      </c>
      <c r="C52" s="388" t="s">
        <v>999</v>
      </c>
      <c r="D52" s="319">
        <v>3098.588824203036</v>
      </c>
      <c r="E52" s="502">
        <v>4031.2757816382805</v>
      </c>
      <c r="F52" s="280">
        <f>E52-D52</f>
        <v>932.68695743524449</v>
      </c>
      <c r="G52" s="317">
        <f t="shared" ref="G52:G57" si="0">F52/D52*100</f>
        <v>30.100378280268718</v>
      </c>
      <c r="H52" s="295" t="s">
        <v>1014</v>
      </c>
      <c r="I52" s="304"/>
    </row>
    <row r="53" spans="1:9" s="383" customFormat="1" x14ac:dyDescent="0.25">
      <c r="A53" s="386" t="s">
        <v>334</v>
      </c>
      <c r="B53" s="398" t="s">
        <v>335</v>
      </c>
      <c r="C53" s="388" t="s">
        <v>999</v>
      </c>
      <c r="D53" s="319">
        <v>11527.231722748031</v>
      </c>
      <c r="E53" s="502">
        <v>10029.19435297</v>
      </c>
      <c r="F53" s="280">
        <f t="shared" ref="F53:F57" si="1">E53-D53</f>
        <v>-1498.0373697780306</v>
      </c>
      <c r="G53" s="317">
        <f t="shared" si="0"/>
        <v>-12.99563855233151</v>
      </c>
      <c r="H53" s="322" t="s">
        <v>1043</v>
      </c>
      <c r="I53" s="304"/>
    </row>
    <row r="54" spans="1:9" s="383" customFormat="1" ht="31.5" x14ac:dyDescent="0.25">
      <c r="A54" s="386" t="s">
        <v>327</v>
      </c>
      <c r="B54" s="397" t="s">
        <v>336</v>
      </c>
      <c r="C54" s="388" t="s">
        <v>999</v>
      </c>
      <c r="D54" s="319">
        <v>100.13800000000001</v>
      </c>
      <c r="E54" s="280">
        <v>128.19282319999999</v>
      </c>
      <c r="F54" s="280">
        <f t="shared" si="1"/>
        <v>28.054823199999987</v>
      </c>
      <c r="G54" s="317">
        <f t="shared" si="0"/>
        <v>28.016160897960802</v>
      </c>
      <c r="H54" s="295" t="s">
        <v>1056</v>
      </c>
      <c r="I54" s="304"/>
    </row>
    <row r="55" spans="1:9" s="383" customFormat="1" x14ac:dyDescent="0.25">
      <c r="A55" s="386" t="s">
        <v>328</v>
      </c>
      <c r="B55" s="387" t="s">
        <v>337</v>
      </c>
      <c r="C55" s="388" t="s">
        <v>999</v>
      </c>
      <c r="D55" s="319">
        <v>9616.4367395072295</v>
      </c>
      <c r="E55" s="502">
        <f>E56</f>
        <v>8676.4151755900002</v>
      </c>
      <c r="F55" s="280">
        <f t="shared" si="1"/>
        <v>-940.02156391722929</v>
      </c>
      <c r="G55" s="317">
        <f t="shared" si="0"/>
        <v>-9.7751546584332694</v>
      </c>
      <c r="H55" s="322" t="s">
        <v>1045</v>
      </c>
      <c r="I55" s="304"/>
    </row>
    <row r="56" spans="1:9" s="383" customFormat="1" x14ac:dyDescent="0.25">
      <c r="A56" s="386" t="s">
        <v>338</v>
      </c>
      <c r="B56" s="399" t="s">
        <v>339</v>
      </c>
      <c r="C56" s="388" t="s">
        <v>999</v>
      </c>
      <c r="D56" s="319">
        <v>9616.4367395072295</v>
      </c>
      <c r="E56" s="502">
        <f>E57+E58</f>
        <v>8676.4151755900002</v>
      </c>
      <c r="F56" s="280">
        <f t="shared" si="1"/>
        <v>-940.02156391722929</v>
      </c>
      <c r="G56" s="317">
        <f t="shared" si="0"/>
        <v>-9.7751546584332694</v>
      </c>
      <c r="H56" s="322" t="s">
        <v>1046</v>
      </c>
      <c r="I56" s="304"/>
    </row>
    <row r="57" spans="1:9" s="383" customFormat="1" ht="48.75" customHeight="1" x14ac:dyDescent="0.25">
      <c r="A57" s="386" t="s">
        <v>340</v>
      </c>
      <c r="B57" s="400" t="s">
        <v>341</v>
      </c>
      <c r="C57" s="388" t="s">
        <v>999</v>
      </c>
      <c r="D57" s="280">
        <v>9616.4367395072295</v>
      </c>
      <c r="E57" s="502">
        <v>8676.4151755900002</v>
      </c>
      <c r="F57" s="280">
        <f t="shared" si="1"/>
        <v>-940.02156391722929</v>
      </c>
      <c r="G57" s="317">
        <f t="shared" si="0"/>
        <v>-9.7751546584332694</v>
      </c>
      <c r="H57" s="459" t="s">
        <v>1044</v>
      </c>
      <c r="I57" s="304"/>
    </row>
    <row r="58" spans="1:9" s="383" customFormat="1" ht="15.75" customHeight="1" x14ac:dyDescent="0.25">
      <c r="A58" s="386" t="s">
        <v>342</v>
      </c>
      <c r="B58" s="400" t="s">
        <v>343</v>
      </c>
      <c r="C58" s="388" t="s">
        <v>999</v>
      </c>
      <c r="D58" s="280">
        <v>0</v>
      </c>
      <c r="E58" s="502">
        <v>0</v>
      </c>
      <c r="F58" s="280">
        <v>0</v>
      </c>
      <c r="G58" s="317">
        <v>0</v>
      </c>
      <c r="H58" s="322" t="s">
        <v>1014</v>
      </c>
      <c r="I58" s="304"/>
    </row>
    <row r="59" spans="1:9" s="383" customFormat="1" ht="15.75" customHeight="1" x14ac:dyDescent="0.25">
      <c r="A59" s="386" t="s">
        <v>344</v>
      </c>
      <c r="B59" s="399" t="s">
        <v>345</v>
      </c>
      <c r="C59" s="388" t="s">
        <v>999</v>
      </c>
      <c r="D59" s="280" t="s">
        <v>476</v>
      </c>
      <c r="E59" s="502" t="s">
        <v>1014</v>
      </c>
      <c r="F59" s="280" t="str">
        <f t="shared" ref="F59:F66" si="2">E59</f>
        <v xml:space="preserve"> -</v>
      </c>
      <c r="G59" s="317" t="s">
        <v>1014</v>
      </c>
      <c r="H59" s="322" t="s">
        <v>1014</v>
      </c>
      <c r="I59" s="304"/>
    </row>
    <row r="60" spans="1:9" s="383" customFormat="1" ht="31.5" x14ac:dyDescent="0.25">
      <c r="A60" s="386" t="s">
        <v>329</v>
      </c>
      <c r="B60" s="387" t="s">
        <v>346</v>
      </c>
      <c r="C60" s="388" t="s">
        <v>999</v>
      </c>
      <c r="D60" s="319">
        <v>1121.3582616884801</v>
      </c>
      <c r="E60" s="280">
        <v>918.99823438999999</v>
      </c>
      <c r="F60" s="280">
        <f>E60-D60</f>
        <v>-202.36002729848008</v>
      </c>
      <c r="G60" s="317">
        <f>F60/D60*100</f>
        <v>-18.045974619545532</v>
      </c>
      <c r="H60" s="295" t="s">
        <v>1057</v>
      </c>
      <c r="I60" s="304"/>
    </row>
    <row r="61" spans="1:9" s="383" customFormat="1" ht="31.5" x14ac:dyDescent="0.25">
      <c r="A61" s="386" t="s">
        <v>347</v>
      </c>
      <c r="B61" s="387" t="s">
        <v>348</v>
      </c>
      <c r="C61" s="388" t="s">
        <v>999</v>
      </c>
      <c r="D61" s="319">
        <v>689.29872155232033</v>
      </c>
      <c r="E61" s="502">
        <f>E53-E54-E55-E60</f>
        <v>305.58811979000086</v>
      </c>
      <c r="F61" s="280">
        <f>E61-D61</f>
        <v>-383.71060176231947</v>
      </c>
      <c r="G61" s="317">
        <f>F61/D61*100</f>
        <v>-55.666808854395121</v>
      </c>
      <c r="H61" s="295" t="s">
        <v>1057</v>
      </c>
      <c r="I61" s="304"/>
    </row>
    <row r="62" spans="1:9" s="383" customFormat="1" x14ac:dyDescent="0.25">
      <c r="A62" s="386" t="s">
        <v>349</v>
      </c>
      <c r="B62" s="398" t="s">
        <v>350</v>
      </c>
      <c r="C62" s="388" t="s">
        <v>999</v>
      </c>
      <c r="D62" s="319">
        <v>35176.935708618796</v>
      </c>
      <c r="E62" s="502">
        <f t="shared" ref="E62" si="3">E63+E64+E67</f>
        <v>37175.748356580007</v>
      </c>
      <c r="F62" s="280">
        <f>E62-D62</f>
        <v>1998.812647961211</v>
      </c>
      <c r="G62" s="317">
        <f>F62/D62*100</f>
        <v>5.6821681812139095</v>
      </c>
      <c r="H62" s="322" t="s">
        <v>1042</v>
      </c>
      <c r="I62" s="304"/>
    </row>
    <row r="63" spans="1:9" s="383" customFormat="1" ht="31.5" x14ac:dyDescent="0.25">
      <c r="A63" s="386" t="s">
        <v>351</v>
      </c>
      <c r="B63" s="397" t="s">
        <v>352</v>
      </c>
      <c r="C63" s="388" t="s">
        <v>999</v>
      </c>
      <c r="D63" s="280">
        <v>7556.8225427299994</v>
      </c>
      <c r="E63" s="502">
        <v>7580.5028170600008</v>
      </c>
      <c r="F63" s="280">
        <f>E63-D63</f>
        <v>23.680274330001339</v>
      </c>
      <c r="G63" s="317">
        <f>F63/D63*100</f>
        <v>0.31336284789144375</v>
      </c>
      <c r="H63" s="322" t="s">
        <v>1014</v>
      </c>
      <c r="I63" s="304"/>
    </row>
    <row r="64" spans="1:9" s="383" customFormat="1" ht="31.5" x14ac:dyDescent="0.25">
      <c r="A64" s="386" t="s">
        <v>353</v>
      </c>
      <c r="B64" s="397" t="s">
        <v>354</v>
      </c>
      <c r="C64" s="388" t="s">
        <v>999</v>
      </c>
      <c r="D64" s="280">
        <v>23978.258635171143</v>
      </c>
      <c r="E64" s="502">
        <v>24197.052403700003</v>
      </c>
      <c r="F64" s="280">
        <f>E64-D64</f>
        <v>218.7937685288598</v>
      </c>
      <c r="G64" s="317">
        <f>F64/D64*100</f>
        <v>0.91246729738720322</v>
      </c>
      <c r="H64" s="322" t="s">
        <v>1014</v>
      </c>
      <c r="I64" s="304"/>
    </row>
    <row r="65" spans="1:10" s="383" customFormat="1" ht="15.75" customHeight="1" x14ac:dyDescent="0.25">
      <c r="A65" s="386" t="s">
        <v>355</v>
      </c>
      <c r="B65" s="387" t="s">
        <v>356</v>
      </c>
      <c r="C65" s="388" t="s">
        <v>999</v>
      </c>
      <c r="D65" s="280" t="s">
        <v>1014</v>
      </c>
      <c r="E65" s="502" t="s">
        <v>1014</v>
      </c>
      <c r="F65" s="280" t="str">
        <f t="shared" si="2"/>
        <v xml:space="preserve"> -</v>
      </c>
      <c r="G65" s="317" t="s">
        <v>1014</v>
      </c>
      <c r="H65" s="322" t="s">
        <v>1014</v>
      </c>
      <c r="I65" s="304"/>
    </row>
    <row r="66" spans="1:10" s="383" customFormat="1" ht="15.75" customHeight="1" x14ac:dyDescent="0.25">
      <c r="A66" s="386" t="s">
        <v>357</v>
      </c>
      <c r="B66" s="387" t="s">
        <v>358</v>
      </c>
      <c r="C66" s="388" t="s">
        <v>999</v>
      </c>
      <c r="D66" s="280" t="s">
        <v>1014</v>
      </c>
      <c r="E66" s="502" t="s">
        <v>1014</v>
      </c>
      <c r="F66" s="280" t="str">
        <f t="shared" si="2"/>
        <v xml:space="preserve"> -</v>
      </c>
      <c r="G66" s="317" t="s">
        <v>1014</v>
      </c>
      <c r="H66" s="322" t="s">
        <v>1014</v>
      </c>
      <c r="I66" s="304"/>
    </row>
    <row r="67" spans="1:10" s="383" customFormat="1" ht="94.5" x14ac:dyDescent="0.25">
      <c r="A67" s="386" t="s">
        <v>359</v>
      </c>
      <c r="B67" s="387" t="s">
        <v>360</v>
      </c>
      <c r="C67" s="388" t="s">
        <v>999</v>
      </c>
      <c r="D67" s="319">
        <v>3641.8545307176537</v>
      </c>
      <c r="E67" s="280">
        <v>5398.1931358200018</v>
      </c>
      <c r="F67" s="280">
        <f t="shared" ref="F67:F76" si="4">E67-D67</f>
        <v>1756.3386051023481</v>
      </c>
      <c r="G67" s="317">
        <f t="shared" ref="G67:G76" si="5">F67/D67*100</f>
        <v>48.226489836106907</v>
      </c>
      <c r="H67" s="295" t="s">
        <v>1058</v>
      </c>
      <c r="I67" s="304"/>
    </row>
    <row r="68" spans="1:10" s="383" customFormat="1" ht="19.5" customHeight="1" x14ac:dyDescent="0.25">
      <c r="A68" s="386" t="s">
        <v>361</v>
      </c>
      <c r="B68" s="398" t="s">
        <v>362</v>
      </c>
      <c r="C68" s="388" t="s">
        <v>999</v>
      </c>
      <c r="D68" s="319">
        <v>12598.845718513763</v>
      </c>
      <c r="E68" s="280">
        <v>12009.35536456</v>
      </c>
      <c r="F68" s="280">
        <f t="shared" si="4"/>
        <v>-589.49035395376268</v>
      </c>
      <c r="G68" s="317">
        <f t="shared" si="5"/>
        <v>-4.678923507155246</v>
      </c>
      <c r="H68" s="295" t="s">
        <v>1014</v>
      </c>
      <c r="I68" s="304"/>
    </row>
    <row r="69" spans="1:10" s="383" customFormat="1" ht="72.75" customHeight="1" x14ac:dyDescent="0.25">
      <c r="A69" s="386" t="s">
        <v>363</v>
      </c>
      <c r="B69" s="398" t="s">
        <v>364</v>
      </c>
      <c r="C69" s="388" t="s">
        <v>999</v>
      </c>
      <c r="D69" s="319">
        <v>14359.953985934475</v>
      </c>
      <c r="E69" s="502">
        <v>15311.316625739999</v>
      </c>
      <c r="F69" s="280">
        <f t="shared" si="4"/>
        <v>951.36263980552394</v>
      </c>
      <c r="G69" s="317">
        <f t="shared" si="5"/>
        <v>6.625109249913895</v>
      </c>
      <c r="H69" s="499" t="s">
        <v>1055</v>
      </c>
      <c r="I69" s="304"/>
    </row>
    <row r="70" spans="1:10" s="383" customFormat="1" ht="20.25" customHeight="1" x14ac:dyDescent="0.25">
      <c r="A70" s="386" t="s">
        <v>365</v>
      </c>
      <c r="B70" s="398" t="s">
        <v>366</v>
      </c>
      <c r="C70" s="388" t="s">
        <v>999</v>
      </c>
      <c r="D70" s="319">
        <v>621.88830712213814</v>
      </c>
      <c r="E70" s="502">
        <v>411.834498</v>
      </c>
      <c r="F70" s="280">
        <f t="shared" si="4"/>
        <v>-210.05380912213815</v>
      </c>
      <c r="G70" s="317">
        <f t="shared" si="5"/>
        <v>-33.776774175765908</v>
      </c>
      <c r="H70" s="322" t="s">
        <v>1047</v>
      </c>
      <c r="I70" s="304"/>
    </row>
    <row r="71" spans="1:10" s="383" customFormat="1" ht="21.75" customHeight="1" x14ac:dyDescent="0.25">
      <c r="A71" s="386" t="s">
        <v>250</v>
      </c>
      <c r="B71" s="387" t="s">
        <v>367</v>
      </c>
      <c r="C71" s="388" t="s">
        <v>999</v>
      </c>
      <c r="D71" s="319">
        <v>610.76739351213803</v>
      </c>
      <c r="E71" s="502">
        <v>404.35929200000004</v>
      </c>
      <c r="F71" s="280">
        <f t="shared" si="4"/>
        <v>-206.40810151213799</v>
      </c>
      <c r="G71" s="317">
        <f t="shared" si="5"/>
        <v>-33.794878984160434</v>
      </c>
      <c r="H71" s="322" t="s">
        <v>1061</v>
      </c>
      <c r="I71" s="304"/>
    </row>
    <row r="72" spans="1:10" s="383" customFormat="1" x14ac:dyDescent="0.25">
      <c r="A72" s="386" t="s">
        <v>254</v>
      </c>
      <c r="B72" s="387" t="s">
        <v>368</v>
      </c>
      <c r="C72" s="388" t="s">
        <v>999</v>
      </c>
      <c r="D72" s="319">
        <v>11.120913610000116</v>
      </c>
      <c r="E72" s="502">
        <f>E70-E71</f>
        <v>7.4752059999999574</v>
      </c>
      <c r="F72" s="280">
        <f t="shared" si="4"/>
        <v>-3.6457076100001586</v>
      </c>
      <c r="G72" s="317">
        <f t="shared" si="5"/>
        <v>-32.782446998975658</v>
      </c>
      <c r="H72" s="322" t="s">
        <v>1062</v>
      </c>
      <c r="I72" s="304"/>
    </row>
    <row r="73" spans="1:10" s="383" customFormat="1" x14ac:dyDescent="0.25">
      <c r="A73" s="386" t="s">
        <v>369</v>
      </c>
      <c r="B73" s="398" t="s">
        <v>370</v>
      </c>
      <c r="C73" s="388" t="s">
        <v>999</v>
      </c>
      <c r="D73" s="319">
        <v>4807.0447498513449</v>
      </c>
      <c r="E73" s="502">
        <f>E74+E75+E76</f>
        <v>4226.8083100661952</v>
      </c>
      <c r="F73" s="280">
        <f t="shared" si="4"/>
        <v>-580.23643978514974</v>
      </c>
      <c r="G73" s="317">
        <f t="shared" si="5"/>
        <v>-12.070543753583598</v>
      </c>
      <c r="H73" s="322" t="s">
        <v>1048</v>
      </c>
      <c r="I73" s="304"/>
    </row>
    <row r="74" spans="1:10" s="383" customFormat="1" ht="63" x14ac:dyDescent="0.25">
      <c r="A74" s="386" t="s">
        <v>371</v>
      </c>
      <c r="B74" s="387" t="s">
        <v>372</v>
      </c>
      <c r="C74" s="388" t="s">
        <v>999</v>
      </c>
      <c r="D74" s="319">
        <v>3853.9286191768069</v>
      </c>
      <c r="E74" s="280">
        <v>2849.1319549161954</v>
      </c>
      <c r="F74" s="280">
        <f t="shared" si="4"/>
        <v>-1004.7966642606116</v>
      </c>
      <c r="G74" s="317">
        <f t="shared" si="5"/>
        <v>-26.072010240688748</v>
      </c>
      <c r="H74" s="459" t="s">
        <v>1065</v>
      </c>
      <c r="I74" s="304"/>
      <c r="J74" s="384"/>
    </row>
    <row r="75" spans="1:10" s="383" customFormat="1" ht="69.75" customHeight="1" x14ac:dyDescent="0.25">
      <c r="A75" s="386" t="s">
        <v>373</v>
      </c>
      <c r="B75" s="387" t="s">
        <v>374</v>
      </c>
      <c r="C75" s="388" t="s">
        <v>999</v>
      </c>
      <c r="D75" s="319">
        <v>683.5850705219724</v>
      </c>
      <c r="E75" s="280">
        <v>177.01362993999999</v>
      </c>
      <c r="F75" s="280">
        <f t="shared" si="4"/>
        <v>-506.57144058197241</v>
      </c>
      <c r="G75" s="317">
        <f t="shared" si="5"/>
        <v>-74.105105922685553</v>
      </c>
      <c r="H75" s="459" t="s">
        <v>1063</v>
      </c>
      <c r="I75" s="304"/>
    </row>
    <row r="76" spans="1:10" s="383" customFormat="1" ht="39.75" customHeight="1" thickBot="1" x14ac:dyDescent="0.3">
      <c r="A76" s="401" t="s">
        <v>375</v>
      </c>
      <c r="B76" s="402" t="s">
        <v>376</v>
      </c>
      <c r="C76" s="403" t="s">
        <v>999</v>
      </c>
      <c r="D76" s="323">
        <v>269.5310601525656</v>
      </c>
      <c r="E76" s="324">
        <v>1200.66272521</v>
      </c>
      <c r="F76" s="324">
        <f t="shared" si="4"/>
        <v>931.13166505743436</v>
      </c>
      <c r="G76" s="325">
        <f t="shared" si="5"/>
        <v>345.46358572936856</v>
      </c>
      <c r="H76" s="459" t="s">
        <v>1069</v>
      </c>
      <c r="I76" s="304"/>
    </row>
    <row r="77" spans="1:10" s="383" customFormat="1" x14ac:dyDescent="0.25">
      <c r="A77" s="390" t="s">
        <v>377</v>
      </c>
      <c r="B77" s="385" t="s">
        <v>378</v>
      </c>
      <c r="C77" s="392" t="s">
        <v>999</v>
      </c>
      <c r="D77" s="326"/>
      <c r="E77" s="427"/>
      <c r="F77" s="314"/>
      <c r="G77" s="327"/>
      <c r="H77" s="404"/>
      <c r="I77" s="304"/>
    </row>
    <row r="78" spans="1:10" s="383" customFormat="1" ht="63" x14ac:dyDescent="0.25">
      <c r="A78" s="386" t="s">
        <v>379</v>
      </c>
      <c r="B78" s="387" t="s">
        <v>380</v>
      </c>
      <c r="C78" s="388" t="s">
        <v>999</v>
      </c>
      <c r="D78" s="319">
        <v>3912.5497045540001</v>
      </c>
      <c r="E78" s="280">
        <v>4264.3091756999993</v>
      </c>
      <c r="F78" s="280">
        <f>E78-D78</f>
        <v>351.75947114599921</v>
      </c>
      <c r="G78" s="317">
        <f>F78/D78*100</f>
        <v>8.9905431932678042</v>
      </c>
      <c r="H78" s="295" t="s">
        <v>1067</v>
      </c>
      <c r="I78" s="304"/>
    </row>
    <row r="79" spans="1:10" s="383" customFormat="1" x14ac:dyDescent="0.25">
      <c r="A79" s="386" t="s">
        <v>381</v>
      </c>
      <c r="B79" s="387" t="s">
        <v>382</v>
      </c>
      <c r="C79" s="388" t="s">
        <v>999</v>
      </c>
      <c r="D79" s="319">
        <v>0</v>
      </c>
      <c r="E79" s="502">
        <v>0</v>
      </c>
      <c r="F79" s="280">
        <f>E79-D79</f>
        <v>0</v>
      </c>
      <c r="G79" s="317">
        <v>0</v>
      </c>
      <c r="H79" s="322" t="s">
        <v>1014</v>
      </c>
      <c r="I79" s="304"/>
    </row>
    <row r="80" spans="1:10" s="383" customFormat="1" ht="48" thickBot="1" x14ac:dyDescent="0.3">
      <c r="A80" s="405" t="s">
        <v>383</v>
      </c>
      <c r="B80" s="406" t="s">
        <v>384</v>
      </c>
      <c r="C80" s="407" t="s">
        <v>999</v>
      </c>
      <c r="D80" s="329">
        <v>279.16214216350841</v>
      </c>
      <c r="E80" s="286">
        <v>57.549839386196005</v>
      </c>
      <c r="F80" s="286">
        <f>E80-D80</f>
        <v>-221.61230277731241</v>
      </c>
      <c r="G80" s="330">
        <f>F80/D80*100</f>
        <v>-79.384798045972715</v>
      </c>
      <c r="H80" s="459" t="s">
        <v>1064</v>
      </c>
      <c r="I80" s="304"/>
    </row>
    <row r="81" spans="1:9" s="383" customFormat="1" x14ac:dyDescent="0.25">
      <c r="A81" s="408" t="s">
        <v>385</v>
      </c>
      <c r="B81" s="409" t="s">
        <v>386</v>
      </c>
      <c r="C81" s="410" t="s">
        <v>999</v>
      </c>
      <c r="D81" s="332">
        <v>10364.614601234265</v>
      </c>
      <c r="E81" s="333">
        <f>E23-E38</f>
        <v>17159.318682083787</v>
      </c>
      <c r="F81" s="333">
        <f>E81-D81</f>
        <v>6794.7040808495221</v>
      </c>
      <c r="G81" s="334">
        <f>F81/D81*100</f>
        <v>65.556746123877858</v>
      </c>
      <c r="H81" s="411" t="s">
        <v>1014</v>
      </c>
      <c r="I81" s="304"/>
    </row>
    <row r="82" spans="1:9" s="383" customFormat="1" ht="15.75" customHeight="1" x14ac:dyDescent="0.25">
      <c r="A82" s="386" t="s">
        <v>387</v>
      </c>
      <c r="B82" s="393" t="s">
        <v>307</v>
      </c>
      <c r="C82" s="388" t="s">
        <v>999</v>
      </c>
      <c r="D82" s="319" t="s">
        <v>476</v>
      </c>
      <c r="E82" s="280" t="s">
        <v>1014</v>
      </c>
      <c r="F82" s="280" t="s">
        <v>1014</v>
      </c>
      <c r="G82" s="317" t="s">
        <v>1014</v>
      </c>
      <c r="H82" s="322" t="s">
        <v>1014</v>
      </c>
      <c r="I82" s="304"/>
    </row>
    <row r="83" spans="1:9" s="383" customFormat="1" ht="31.5" customHeight="1" x14ac:dyDescent="0.25">
      <c r="A83" s="386" t="s">
        <v>388</v>
      </c>
      <c r="B83" s="397" t="s">
        <v>308</v>
      </c>
      <c r="C83" s="388" t="s">
        <v>999</v>
      </c>
      <c r="D83" s="319" t="s">
        <v>476</v>
      </c>
      <c r="E83" s="280" t="s">
        <v>1014</v>
      </c>
      <c r="F83" s="280" t="s">
        <v>1014</v>
      </c>
      <c r="G83" s="317" t="s">
        <v>1014</v>
      </c>
      <c r="H83" s="322" t="s">
        <v>1014</v>
      </c>
      <c r="I83" s="304"/>
    </row>
    <row r="84" spans="1:9" s="383" customFormat="1" ht="31.5" customHeight="1" x14ac:dyDescent="0.25">
      <c r="A84" s="386" t="s">
        <v>389</v>
      </c>
      <c r="B84" s="397" t="s">
        <v>309</v>
      </c>
      <c r="C84" s="388" t="s">
        <v>999</v>
      </c>
      <c r="D84" s="319" t="s">
        <v>476</v>
      </c>
      <c r="E84" s="280" t="s">
        <v>1014</v>
      </c>
      <c r="F84" s="280" t="s">
        <v>1014</v>
      </c>
      <c r="G84" s="317" t="s">
        <v>1014</v>
      </c>
      <c r="H84" s="322" t="s">
        <v>1014</v>
      </c>
      <c r="I84" s="304"/>
    </row>
    <row r="85" spans="1:9" s="383" customFormat="1" ht="31.5" customHeight="1" x14ac:dyDescent="0.25">
      <c r="A85" s="386" t="s">
        <v>390</v>
      </c>
      <c r="B85" s="397" t="s">
        <v>310</v>
      </c>
      <c r="C85" s="388" t="s">
        <v>999</v>
      </c>
      <c r="D85" s="319" t="s">
        <v>476</v>
      </c>
      <c r="E85" s="280" t="s">
        <v>1014</v>
      </c>
      <c r="F85" s="280" t="s">
        <v>1014</v>
      </c>
      <c r="G85" s="317" t="s">
        <v>1014</v>
      </c>
      <c r="H85" s="322" t="s">
        <v>1014</v>
      </c>
      <c r="I85" s="304"/>
    </row>
    <row r="86" spans="1:9" s="383" customFormat="1" ht="15.75" customHeight="1" x14ac:dyDescent="0.25">
      <c r="A86" s="386" t="s">
        <v>391</v>
      </c>
      <c r="B86" s="393" t="s">
        <v>311</v>
      </c>
      <c r="C86" s="388" t="s">
        <v>999</v>
      </c>
      <c r="D86" s="319" t="s">
        <v>476</v>
      </c>
      <c r="E86" s="280" t="s">
        <v>1014</v>
      </c>
      <c r="F86" s="280" t="s">
        <v>1014</v>
      </c>
      <c r="G86" s="317" t="s">
        <v>1014</v>
      </c>
      <c r="H86" s="322" t="s">
        <v>1014</v>
      </c>
      <c r="I86" s="304"/>
    </row>
    <row r="87" spans="1:9" s="383" customFormat="1" x14ac:dyDescent="0.25">
      <c r="A87" s="386" t="s">
        <v>392</v>
      </c>
      <c r="B87" s="393" t="s">
        <v>312</v>
      </c>
      <c r="C87" s="388" t="s">
        <v>999</v>
      </c>
      <c r="D87" s="319">
        <v>2339.1926746670215</v>
      </c>
      <c r="E87" s="280">
        <f>E29-E44</f>
        <v>6615.9503009920736</v>
      </c>
      <c r="F87" s="280">
        <f>E87-D87</f>
        <v>4276.7576263250521</v>
      </c>
      <c r="G87" s="317">
        <f>F87/D87*100</f>
        <v>182.83049842971309</v>
      </c>
      <c r="H87" s="322" t="s">
        <v>1014</v>
      </c>
      <c r="I87" s="304"/>
    </row>
    <row r="88" spans="1:9" s="383" customFormat="1" ht="15.75" customHeight="1" x14ac:dyDescent="0.25">
      <c r="A88" s="386" t="s">
        <v>393</v>
      </c>
      <c r="B88" s="393" t="s">
        <v>313</v>
      </c>
      <c r="C88" s="388" t="s">
        <v>999</v>
      </c>
      <c r="D88" s="319" t="s">
        <v>476</v>
      </c>
      <c r="E88" s="280" t="s">
        <v>1014</v>
      </c>
      <c r="F88" s="280" t="s">
        <v>1014</v>
      </c>
      <c r="G88" s="317" t="s">
        <v>1014</v>
      </c>
      <c r="H88" s="322" t="s">
        <v>1014</v>
      </c>
      <c r="I88" s="304"/>
    </row>
    <row r="89" spans="1:9" s="383" customFormat="1" x14ac:dyDescent="0.25">
      <c r="A89" s="386" t="s">
        <v>394</v>
      </c>
      <c r="B89" s="393" t="s">
        <v>315</v>
      </c>
      <c r="C89" s="388" t="s">
        <v>999</v>
      </c>
      <c r="D89" s="319">
        <v>6746.3843594997907</v>
      </c>
      <c r="E89" s="280">
        <f>E31-E46</f>
        <v>9514.6831627299998</v>
      </c>
      <c r="F89" s="280">
        <f>E89-D89</f>
        <v>2768.2988032302092</v>
      </c>
      <c r="G89" s="317">
        <f>F89/D89*100</f>
        <v>41.033813902584463</v>
      </c>
      <c r="H89" s="322" t="s">
        <v>1014</v>
      </c>
      <c r="I89" s="304"/>
    </row>
    <row r="90" spans="1:9" s="383" customFormat="1" ht="15.75" customHeight="1" x14ac:dyDescent="0.25">
      <c r="A90" s="386" t="s">
        <v>395</v>
      </c>
      <c r="B90" s="393" t="s">
        <v>317</v>
      </c>
      <c r="C90" s="388" t="s">
        <v>999</v>
      </c>
      <c r="D90" s="319">
        <v>0</v>
      </c>
      <c r="E90" s="280">
        <v>0</v>
      </c>
      <c r="F90" s="280">
        <v>0</v>
      </c>
      <c r="G90" s="317">
        <v>0</v>
      </c>
      <c r="H90" s="322" t="s">
        <v>1014</v>
      </c>
      <c r="I90" s="304"/>
    </row>
    <row r="91" spans="1:9" s="383" customFormat="1" ht="15.75" customHeight="1" x14ac:dyDescent="0.25">
      <c r="A91" s="386" t="s">
        <v>396</v>
      </c>
      <c r="B91" s="393" t="s">
        <v>319</v>
      </c>
      <c r="C91" s="388" t="s">
        <v>999</v>
      </c>
      <c r="D91" s="319" t="s">
        <v>476</v>
      </c>
      <c r="E91" s="280" t="s">
        <v>1014</v>
      </c>
      <c r="F91" s="280" t="s">
        <v>1014</v>
      </c>
      <c r="G91" s="317" t="s">
        <v>1014</v>
      </c>
      <c r="H91" s="322" t="s">
        <v>1014</v>
      </c>
      <c r="I91" s="304"/>
    </row>
    <row r="92" spans="1:9" s="383" customFormat="1" ht="31.5" customHeight="1" x14ac:dyDescent="0.25">
      <c r="A92" s="386" t="s">
        <v>397</v>
      </c>
      <c r="B92" s="394" t="s">
        <v>321</v>
      </c>
      <c r="C92" s="388" t="s">
        <v>999</v>
      </c>
      <c r="D92" s="319" t="s">
        <v>476</v>
      </c>
      <c r="E92" s="280" t="s">
        <v>1014</v>
      </c>
      <c r="F92" s="280" t="s">
        <v>1014</v>
      </c>
      <c r="G92" s="317" t="s">
        <v>1014</v>
      </c>
      <c r="H92" s="322" t="s">
        <v>1014</v>
      </c>
      <c r="I92" s="304"/>
    </row>
    <row r="93" spans="1:9" s="383" customFormat="1" ht="15.75" customHeight="1" x14ac:dyDescent="0.25">
      <c r="A93" s="386" t="s">
        <v>398</v>
      </c>
      <c r="B93" s="397" t="s">
        <v>206</v>
      </c>
      <c r="C93" s="388" t="s">
        <v>999</v>
      </c>
      <c r="D93" s="319" t="s">
        <v>476</v>
      </c>
      <c r="E93" s="280" t="s">
        <v>1014</v>
      </c>
      <c r="F93" s="280" t="s">
        <v>1014</v>
      </c>
      <c r="G93" s="317" t="s">
        <v>1014</v>
      </c>
      <c r="H93" s="322" t="s">
        <v>1014</v>
      </c>
      <c r="I93" s="304"/>
    </row>
    <row r="94" spans="1:9" s="383" customFormat="1" ht="15.75" customHeight="1" x14ac:dyDescent="0.25">
      <c r="A94" s="386" t="s">
        <v>399</v>
      </c>
      <c r="B94" s="387" t="s">
        <v>207</v>
      </c>
      <c r="C94" s="388" t="s">
        <v>999</v>
      </c>
      <c r="D94" s="319" t="s">
        <v>476</v>
      </c>
      <c r="E94" s="280" t="s">
        <v>1014</v>
      </c>
      <c r="F94" s="280" t="s">
        <v>1014</v>
      </c>
      <c r="G94" s="317" t="s">
        <v>1014</v>
      </c>
      <c r="H94" s="322" t="s">
        <v>1014</v>
      </c>
      <c r="I94" s="304"/>
    </row>
    <row r="95" spans="1:9" s="383" customFormat="1" x14ac:dyDescent="0.25">
      <c r="A95" s="386" t="s">
        <v>400</v>
      </c>
      <c r="B95" s="393" t="s">
        <v>325</v>
      </c>
      <c r="C95" s="388" t="s">
        <v>999</v>
      </c>
      <c r="D95" s="319">
        <v>1279.0375670674603</v>
      </c>
      <c r="E95" s="280">
        <f>E37-E52</f>
        <v>1028.6852183617198</v>
      </c>
      <c r="F95" s="280">
        <f t="shared" ref="F95:F109" si="6">E95-D95</f>
        <v>-250.3523487057405</v>
      </c>
      <c r="G95" s="317">
        <f>F95/D95*100</f>
        <v>-19.573494567461456</v>
      </c>
      <c r="H95" s="322" t="s">
        <v>1014</v>
      </c>
      <c r="I95" s="304"/>
    </row>
    <row r="96" spans="1:9" s="383" customFormat="1" x14ac:dyDescent="0.25">
      <c r="A96" s="386" t="s">
        <v>401</v>
      </c>
      <c r="B96" s="396" t="s">
        <v>402</v>
      </c>
      <c r="C96" s="388" t="s">
        <v>999</v>
      </c>
      <c r="D96" s="319">
        <v>-1048.8493684565556</v>
      </c>
      <c r="E96" s="280">
        <f>E97-E103</f>
        <v>-11694.659120128676</v>
      </c>
      <c r="F96" s="280">
        <f t="shared" si="6"/>
        <v>-10645.809751672121</v>
      </c>
      <c r="G96" s="317">
        <f>F96/D96*100</f>
        <v>1014.9989189904425</v>
      </c>
      <c r="H96" s="322" t="s">
        <v>1035</v>
      </c>
      <c r="I96" s="304"/>
    </row>
    <row r="97" spans="1:9" s="383" customFormat="1" ht="21.75" customHeight="1" x14ac:dyDescent="0.25">
      <c r="A97" s="386" t="s">
        <v>30</v>
      </c>
      <c r="B97" s="394" t="s">
        <v>403</v>
      </c>
      <c r="C97" s="388" t="s">
        <v>999</v>
      </c>
      <c r="D97" s="281">
        <v>5422.556396301813</v>
      </c>
      <c r="E97" s="336">
        <v>17463.691249081694</v>
      </c>
      <c r="F97" s="280">
        <f t="shared" si="6"/>
        <v>12041.13485277988</v>
      </c>
      <c r="G97" s="317">
        <f>F97/D97*100</f>
        <v>222.05642454898103</v>
      </c>
      <c r="H97" s="322" t="s">
        <v>1034</v>
      </c>
      <c r="I97" s="304"/>
    </row>
    <row r="98" spans="1:9" s="383" customFormat="1" x14ac:dyDescent="0.25">
      <c r="A98" s="386" t="s">
        <v>404</v>
      </c>
      <c r="B98" s="397" t="s">
        <v>405</v>
      </c>
      <c r="C98" s="388" t="s">
        <v>999</v>
      </c>
      <c r="D98" s="319">
        <v>0</v>
      </c>
      <c r="E98" s="280">
        <v>25.472999999999999</v>
      </c>
      <c r="F98" s="280">
        <f t="shared" si="6"/>
        <v>25.472999999999999</v>
      </c>
      <c r="G98" s="317" t="s">
        <v>1014</v>
      </c>
      <c r="H98" s="322" t="s">
        <v>1014</v>
      </c>
      <c r="I98" s="304"/>
    </row>
    <row r="99" spans="1:9" s="383" customFormat="1" ht="31.5" x14ac:dyDescent="0.25">
      <c r="A99" s="386" t="s">
        <v>406</v>
      </c>
      <c r="B99" s="397" t="s">
        <v>407</v>
      </c>
      <c r="C99" s="388" t="s">
        <v>999</v>
      </c>
      <c r="D99" s="319">
        <v>540</v>
      </c>
      <c r="E99" s="280">
        <v>1044.1547570275914</v>
      </c>
      <c r="F99" s="280">
        <f t="shared" si="6"/>
        <v>504.15475702759136</v>
      </c>
      <c r="G99" s="317">
        <f t="shared" ref="G99:G106" si="7">F99/D99*100</f>
        <v>93.361992042146539</v>
      </c>
      <c r="H99" s="295" t="s">
        <v>1020</v>
      </c>
      <c r="I99" s="304"/>
    </row>
    <row r="100" spans="1:9" s="383" customFormat="1" ht="31.5" x14ac:dyDescent="0.25">
      <c r="A100" s="386" t="s">
        <v>408</v>
      </c>
      <c r="B100" s="397" t="s">
        <v>409</v>
      </c>
      <c r="C100" s="388" t="s">
        <v>999</v>
      </c>
      <c r="D100" s="319">
        <v>271.8423354818346</v>
      </c>
      <c r="E100" s="280">
        <v>9255.672695568368</v>
      </c>
      <c r="F100" s="280">
        <f t="shared" si="6"/>
        <v>8983.8303600865329</v>
      </c>
      <c r="G100" s="317">
        <f t="shared" si="7"/>
        <v>3304.7944295221305</v>
      </c>
      <c r="H100" s="295" t="s">
        <v>1032</v>
      </c>
      <c r="I100" s="304"/>
    </row>
    <row r="101" spans="1:9" s="383" customFormat="1" ht="31.5" x14ac:dyDescent="0.25">
      <c r="A101" s="386" t="s">
        <v>410</v>
      </c>
      <c r="B101" s="399" t="s">
        <v>411</v>
      </c>
      <c r="C101" s="388" t="s">
        <v>999</v>
      </c>
      <c r="D101" s="319">
        <v>226.08798042398973</v>
      </c>
      <c r="E101" s="280">
        <v>854.21743870501393</v>
      </c>
      <c r="F101" s="280">
        <f t="shared" si="6"/>
        <v>628.1294582810242</v>
      </c>
      <c r="G101" s="317">
        <f t="shared" si="7"/>
        <v>277.82523294828576</v>
      </c>
      <c r="H101" s="295" t="s">
        <v>1022</v>
      </c>
      <c r="I101" s="304"/>
    </row>
    <row r="102" spans="1:9" s="383" customFormat="1" ht="34.5" customHeight="1" x14ac:dyDescent="0.25">
      <c r="A102" s="386" t="s">
        <v>412</v>
      </c>
      <c r="B102" s="387" t="s">
        <v>413</v>
      </c>
      <c r="C102" s="388" t="s">
        <v>999</v>
      </c>
      <c r="D102" s="319">
        <v>4610.7140608199788</v>
      </c>
      <c r="E102" s="280">
        <f>E97-E98-E99-E100</f>
        <v>7138.3907964857335</v>
      </c>
      <c r="F102" s="280">
        <f t="shared" si="6"/>
        <v>2527.6767356657547</v>
      </c>
      <c r="G102" s="317">
        <f t="shared" si="7"/>
        <v>54.821806391008934</v>
      </c>
      <c r="H102" s="295" t="s">
        <v>1033</v>
      </c>
      <c r="I102" s="304"/>
    </row>
    <row r="103" spans="1:9" s="383" customFormat="1" ht="24.75" customHeight="1" x14ac:dyDescent="0.25">
      <c r="A103" s="386" t="s">
        <v>31</v>
      </c>
      <c r="B103" s="398" t="s">
        <v>370</v>
      </c>
      <c r="C103" s="388" t="s">
        <v>999</v>
      </c>
      <c r="D103" s="280">
        <v>6471.4057647583686</v>
      </c>
      <c r="E103" s="280">
        <v>29158.35036921037</v>
      </c>
      <c r="F103" s="280">
        <f t="shared" si="6"/>
        <v>22686.944604452001</v>
      </c>
      <c r="G103" s="317">
        <f t="shared" si="7"/>
        <v>350.57212341713046</v>
      </c>
      <c r="H103" s="322" t="s">
        <v>1036</v>
      </c>
      <c r="I103" s="304"/>
    </row>
    <row r="104" spans="1:9" s="383" customFormat="1" x14ac:dyDescent="0.25">
      <c r="A104" s="386" t="s">
        <v>414</v>
      </c>
      <c r="B104" s="387" t="s">
        <v>415</v>
      </c>
      <c r="C104" s="388" t="s">
        <v>999</v>
      </c>
      <c r="D104" s="319">
        <v>381.21899319561629</v>
      </c>
      <c r="E104" s="280">
        <v>295.76441778908043</v>
      </c>
      <c r="F104" s="280">
        <f t="shared" si="6"/>
        <v>-85.454575406535866</v>
      </c>
      <c r="G104" s="317">
        <f t="shared" si="7"/>
        <v>-22.41613795005388</v>
      </c>
      <c r="H104" s="322" t="s">
        <v>1014</v>
      </c>
      <c r="I104" s="304"/>
    </row>
    <row r="105" spans="1:9" s="383" customFormat="1" ht="20.25" customHeight="1" x14ac:dyDescent="0.25">
      <c r="A105" s="386" t="s">
        <v>416</v>
      </c>
      <c r="B105" s="387" t="s">
        <v>417</v>
      </c>
      <c r="C105" s="388" t="s">
        <v>999</v>
      </c>
      <c r="D105" s="319">
        <v>1336.1174960890412</v>
      </c>
      <c r="E105" s="280">
        <v>1209.3580750522863</v>
      </c>
      <c r="F105" s="280">
        <f t="shared" si="6"/>
        <v>-126.75942103675493</v>
      </c>
      <c r="G105" s="317">
        <f t="shared" si="7"/>
        <v>-9.487146258303877</v>
      </c>
      <c r="H105" s="322" t="s">
        <v>1014</v>
      </c>
      <c r="I105" s="304"/>
    </row>
    <row r="106" spans="1:9" s="383" customFormat="1" ht="23.25" customHeight="1" x14ac:dyDescent="0.25">
      <c r="A106" s="386" t="s">
        <v>418</v>
      </c>
      <c r="B106" s="387" t="s">
        <v>419</v>
      </c>
      <c r="C106" s="388" t="s">
        <v>999</v>
      </c>
      <c r="D106" s="280">
        <v>2553.0937074409385</v>
      </c>
      <c r="E106" s="280">
        <v>3319.2151708164079</v>
      </c>
      <c r="F106" s="280">
        <f t="shared" si="6"/>
        <v>766.12146337546938</v>
      </c>
      <c r="G106" s="317">
        <f t="shared" si="7"/>
        <v>30.007573209813032</v>
      </c>
      <c r="H106" s="322" t="s">
        <v>1014</v>
      </c>
      <c r="I106" s="304"/>
    </row>
    <row r="107" spans="1:9" s="383" customFormat="1" ht="31.5" customHeight="1" x14ac:dyDescent="0.25">
      <c r="A107" s="386" t="s">
        <v>420</v>
      </c>
      <c r="B107" s="399" t="s">
        <v>421</v>
      </c>
      <c r="C107" s="388" t="s">
        <v>999</v>
      </c>
      <c r="D107" s="280">
        <v>0</v>
      </c>
      <c r="E107" s="280">
        <v>286.17191516040799</v>
      </c>
      <c r="F107" s="280">
        <f t="shared" si="6"/>
        <v>286.17191516040799</v>
      </c>
      <c r="G107" s="317" t="s">
        <v>1014</v>
      </c>
      <c r="H107" s="459" t="s">
        <v>1049</v>
      </c>
      <c r="I107" s="304"/>
    </row>
    <row r="108" spans="1:9" s="383" customFormat="1" ht="42.75" customHeight="1" x14ac:dyDescent="0.25">
      <c r="A108" s="386" t="s">
        <v>422</v>
      </c>
      <c r="B108" s="387" t="s">
        <v>423</v>
      </c>
      <c r="C108" s="388" t="s">
        <v>999</v>
      </c>
      <c r="D108" s="280">
        <v>2200.9755680327726</v>
      </c>
      <c r="E108" s="280">
        <f>E103-E104-E105-E106</f>
        <v>24334.012705552595</v>
      </c>
      <c r="F108" s="280">
        <f t="shared" si="6"/>
        <v>22133.037137519823</v>
      </c>
      <c r="G108" s="317">
        <f>F108/D108*100</f>
        <v>1005.6012187950948</v>
      </c>
      <c r="H108" s="295" t="s">
        <v>1050</v>
      </c>
      <c r="I108" s="304"/>
    </row>
    <row r="109" spans="1:9" s="383" customFormat="1" x14ac:dyDescent="0.25">
      <c r="A109" s="386" t="s">
        <v>424</v>
      </c>
      <c r="B109" s="396" t="s">
        <v>425</v>
      </c>
      <c r="C109" s="388" t="s">
        <v>999</v>
      </c>
      <c r="D109" s="319">
        <v>9315.7652327777105</v>
      </c>
      <c r="E109" s="280">
        <f>E81+E96</f>
        <v>5464.6595619551117</v>
      </c>
      <c r="F109" s="280">
        <f t="shared" si="6"/>
        <v>-3851.1056708225988</v>
      </c>
      <c r="G109" s="317">
        <f>F109/D109*100</f>
        <v>-41.339659969879925</v>
      </c>
      <c r="H109" s="322" t="s">
        <v>1014</v>
      </c>
      <c r="I109" s="304"/>
    </row>
    <row r="110" spans="1:9" s="383" customFormat="1" ht="31.5" customHeight="1" x14ac:dyDescent="0.25">
      <c r="A110" s="386" t="s">
        <v>32</v>
      </c>
      <c r="B110" s="394" t="s">
        <v>426</v>
      </c>
      <c r="C110" s="388" t="s">
        <v>999</v>
      </c>
      <c r="D110" s="280" t="s">
        <v>476</v>
      </c>
      <c r="E110" s="280" t="s">
        <v>1014</v>
      </c>
      <c r="F110" s="280" t="s">
        <v>1014</v>
      </c>
      <c r="G110" s="317" t="s">
        <v>1014</v>
      </c>
      <c r="H110" s="322" t="s">
        <v>1014</v>
      </c>
      <c r="I110" s="304"/>
    </row>
    <row r="111" spans="1:9" s="383" customFormat="1" ht="31.5" customHeight="1" x14ac:dyDescent="0.25">
      <c r="A111" s="386" t="s">
        <v>427</v>
      </c>
      <c r="B111" s="397" t="s">
        <v>308</v>
      </c>
      <c r="C111" s="388" t="s">
        <v>999</v>
      </c>
      <c r="D111" s="280" t="s">
        <v>476</v>
      </c>
      <c r="E111" s="280" t="s">
        <v>1014</v>
      </c>
      <c r="F111" s="280" t="s">
        <v>1014</v>
      </c>
      <c r="G111" s="317" t="s">
        <v>1014</v>
      </c>
      <c r="H111" s="322" t="s">
        <v>1014</v>
      </c>
      <c r="I111" s="304"/>
    </row>
    <row r="112" spans="1:9" s="383" customFormat="1" ht="31.5" customHeight="1" x14ac:dyDescent="0.25">
      <c r="A112" s="386" t="s">
        <v>428</v>
      </c>
      <c r="B112" s="397" t="s">
        <v>309</v>
      </c>
      <c r="C112" s="388" t="s">
        <v>999</v>
      </c>
      <c r="D112" s="280" t="s">
        <v>476</v>
      </c>
      <c r="E112" s="280" t="s">
        <v>1014</v>
      </c>
      <c r="F112" s="280" t="s">
        <v>1014</v>
      </c>
      <c r="G112" s="317" t="s">
        <v>1014</v>
      </c>
      <c r="H112" s="322" t="s">
        <v>1014</v>
      </c>
      <c r="I112" s="304"/>
    </row>
    <row r="113" spans="1:9" s="383" customFormat="1" ht="31.5" customHeight="1" x14ac:dyDescent="0.25">
      <c r="A113" s="386" t="s">
        <v>429</v>
      </c>
      <c r="B113" s="397" t="s">
        <v>310</v>
      </c>
      <c r="C113" s="388" t="s">
        <v>999</v>
      </c>
      <c r="D113" s="280" t="s">
        <v>476</v>
      </c>
      <c r="E113" s="280" t="s">
        <v>1014</v>
      </c>
      <c r="F113" s="280" t="s">
        <v>1014</v>
      </c>
      <c r="G113" s="317" t="s">
        <v>1014</v>
      </c>
      <c r="H113" s="322" t="s">
        <v>1014</v>
      </c>
      <c r="I113" s="304"/>
    </row>
    <row r="114" spans="1:9" s="383" customFormat="1" ht="15.75" customHeight="1" x14ac:dyDescent="0.25">
      <c r="A114" s="386" t="s">
        <v>33</v>
      </c>
      <c r="B114" s="393" t="s">
        <v>311</v>
      </c>
      <c r="C114" s="388" t="s">
        <v>999</v>
      </c>
      <c r="D114" s="319" t="s">
        <v>476</v>
      </c>
      <c r="E114" s="281" t="s">
        <v>1014</v>
      </c>
      <c r="F114" s="281" t="s">
        <v>1014</v>
      </c>
      <c r="G114" s="321" t="s">
        <v>1014</v>
      </c>
      <c r="H114" s="322" t="s">
        <v>1014</v>
      </c>
      <c r="I114" s="304"/>
    </row>
    <row r="115" spans="1:9" s="383" customFormat="1" x14ac:dyDescent="0.25">
      <c r="A115" s="386" t="s">
        <v>34</v>
      </c>
      <c r="B115" s="393" t="s">
        <v>312</v>
      </c>
      <c r="C115" s="388" t="s">
        <v>999</v>
      </c>
      <c r="D115" s="319">
        <v>693.75532578647039</v>
      </c>
      <c r="E115" s="280">
        <v>4576.6551060428319</v>
      </c>
      <c r="F115" s="280">
        <f>E115-D115</f>
        <v>3882.8997802563617</v>
      </c>
      <c r="G115" s="317">
        <f>F115/D115*100</f>
        <v>559.69296896633432</v>
      </c>
      <c r="H115" s="322" t="s">
        <v>1014</v>
      </c>
      <c r="I115" s="304"/>
    </row>
    <row r="116" spans="1:9" s="383" customFormat="1" ht="15.75" customHeight="1" x14ac:dyDescent="0.25">
      <c r="A116" s="386" t="s">
        <v>35</v>
      </c>
      <c r="B116" s="393" t="s">
        <v>313</v>
      </c>
      <c r="C116" s="388" t="s">
        <v>999</v>
      </c>
      <c r="D116" s="319" t="s">
        <v>476</v>
      </c>
      <c r="E116" s="280" t="s">
        <v>1014</v>
      </c>
      <c r="F116" s="280" t="s">
        <v>1014</v>
      </c>
      <c r="G116" s="317" t="s">
        <v>1014</v>
      </c>
      <c r="H116" s="322" t="s">
        <v>1014</v>
      </c>
      <c r="I116" s="304"/>
    </row>
    <row r="117" spans="1:9" s="383" customFormat="1" x14ac:dyDescent="0.25">
      <c r="A117" s="386" t="s">
        <v>430</v>
      </c>
      <c r="B117" s="393" t="s">
        <v>315</v>
      </c>
      <c r="C117" s="388" t="s">
        <v>999</v>
      </c>
      <c r="D117" s="319">
        <v>6972.4723399237801</v>
      </c>
      <c r="E117" s="280">
        <v>-955.6629859917872</v>
      </c>
      <c r="F117" s="280">
        <f>E117-D117</f>
        <v>-7928.1353259155676</v>
      </c>
      <c r="G117" s="317">
        <f>F117/D117*100</f>
        <v>-113.70622842803897</v>
      </c>
      <c r="H117" s="322" t="s">
        <v>1014</v>
      </c>
      <c r="I117" s="304"/>
    </row>
    <row r="118" spans="1:9" s="383" customFormat="1" ht="15.75" customHeight="1" x14ac:dyDescent="0.25">
      <c r="A118" s="386" t="s">
        <v>431</v>
      </c>
      <c r="B118" s="393" t="s">
        <v>317</v>
      </c>
      <c r="C118" s="388" t="s">
        <v>999</v>
      </c>
      <c r="D118" s="319">
        <v>0</v>
      </c>
      <c r="E118" s="280">
        <v>0</v>
      </c>
      <c r="F118" s="280">
        <v>0</v>
      </c>
      <c r="G118" s="317">
        <v>0</v>
      </c>
      <c r="H118" s="322" t="s">
        <v>1014</v>
      </c>
      <c r="I118" s="304"/>
    </row>
    <row r="119" spans="1:9" s="383" customFormat="1" ht="15.75" customHeight="1" x14ac:dyDescent="0.25">
      <c r="A119" s="386" t="s">
        <v>432</v>
      </c>
      <c r="B119" s="393" t="s">
        <v>319</v>
      </c>
      <c r="C119" s="388" t="s">
        <v>999</v>
      </c>
      <c r="D119" s="319" t="s">
        <v>476</v>
      </c>
      <c r="E119" s="280" t="s">
        <v>1014</v>
      </c>
      <c r="F119" s="280" t="s">
        <v>1014</v>
      </c>
      <c r="G119" s="317" t="s">
        <v>1014</v>
      </c>
      <c r="H119" s="322" t="s">
        <v>1014</v>
      </c>
      <c r="I119" s="304"/>
    </row>
    <row r="120" spans="1:9" s="383" customFormat="1" ht="31.5" customHeight="1" x14ac:dyDescent="0.25">
      <c r="A120" s="386" t="s">
        <v>433</v>
      </c>
      <c r="B120" s="394" t="s">
        <v>321</v>
      </c>
      <c r="C120" s="388" t="s">
        <v>999</v>
      </c>
      <c r="D120" s="319" t="s">
        <v>476</v>
      </c>
      <c r="E120" s="280" t="s">
        <v>1014</v>
      </c>
      <c r="F120" s="280" t="s">
        <v>1014</v>
      </c>
      <c r="G120" s="317" t="s">
        <v>1014</v>
      </c>
      <c r="H120" s="322" t="s">
        <v>1014</v>
      </c>
      <c r="I120" s="304"/>
    </row>
    <row r="121" spans="1:9" s="383" customFormat="1" ht="15.75" customHeight="1" x14ac:dyDescent="0.25">
      <c r="A121" s="386" t="s">
        <v>434</v>
      </c>
      <c r="B121" s="387" t="s">
        <v>206</v>
      </c>
      <c r="C121" s="388" t="s">
        <v>999</v>
      </c>
      <c r="D121" s="319" t="s">
        <v>476</v>
      </c>
      <c r="E121" s="280" t="s">
        <v>1014</v>
      </c>
      <c r="F121" s="280" t="s">
        <v>1014</v>
      </c>
      <c r="G121" s="317" t="s">
        <v>1014</v>
      </c>
      <c r="H121" s="322" t="s">
        <v>1014</v>
      </c>
      <c r="I121" s="304"/>
    </row>
    <row r="122" spans="1:9" s="383" customFormat="1" ht="15.75" customHeight="1" x14ac:dyDescent="0.25">
      <c r="A122" s="386" t="s">
        <v>435</v>
      </c>
      <c r="B122" s="387" t="s">
        <v>207</v>
      </c>
      <c r="C122" s="388" t="s">
        <v>999</v>
      </c>
      <c r="D122" s="319" t="s">
        <v>476</v>
      </c>
      <c r="E122" s="280" t="s">
        <v>1014</v>
      </c>
      <c r="F122" s="280" t="s">
        <v>1014</v>
      </c>
      <c r="G122" s="317" t="s">
        <v>1014</v>
      </c>
      <c r="H122" s="322" t="s">
        <v>1014</v>
      </c>
      <c r="I122" s="304"/>
    </row>
    <row r="123" spans="1:9" s="383" customFormat="1" x14ac:dyDescent="0.25">
      <c r="A123" s="386" t="s">
        <v>436</v>
      </c>
      <c r="B123" s="393" t="s">
        <v>325</v>
      </c>
      <c r="C123" s="388" t="s">
        <v>999</v>
      </c>
      <c r="D123" s="319">
        <v>1649.5375670674593</v>
      </c>
      <c r="E123" s="280">
        <f>E109-E115-E117-E118</f>
        <v>1843.6674419040669</v>
      </c>
      <c r="F123" s="280">
        <f>E123-D123</f>
        <v>194.12987483660754</v>
      </c>
      <c r="G123" s="317">
        <f>F123/D123*100</f>
        <v>11.768745296400299</v>
      </c>
      <c r="H123" s="322" t="s">
        <v>1014</v>
      </c>
      <c r="I123" s="304"/>
    </row>
    <row r="124" spans="1:9" s="383" customFormat="1" x14ac:dyDescent="0.25">
      <c r="A124" s="386" t="s">
        <v>437</v>
      </c>
      <c r="B124" s="396" t="s">
        <v>438</v>
      </c>
      <c r="C124" s="388" t="s">
        <v>999</v>
      </c>
      <c r="D124" s="319">
        <v>2213.8213707848295</v>
      </c>
      <c r="E124" s="280">
        <f>E130+E132+E138</f>
        <v>1887.9859311709088</v>
      </c>
      <c r="F124" s="280">
        <f>E124-D124</f>
        <v>-325.8354396139207</v>
      </c>
      <c r="G124" s="317">
        <f>F124/D124*100</f>
        <v>-14.718235351500272</v>
      </c>
      <c r="H124" s="322" t="s">
        <v>1014</v>
      </c>
      <c r="I124" s="304"/>
    </row>
    <row r="125" spans="1:9" s="383" customFormat="1" ht="15.75" customHeight="1" x14ac:dyDescent="0.25">
      <c r="A125" s="386" t="s">
        <v>36</v>
      </c>
      <c r="B125" s="393" t="s">
        <v>307</v>
      </c>
      <c r="C125" s="388" t="s">
        <v>999</v>
      </c>
      <c r="D125" s="319" t="s">
        <v>476</v>
      </c>
      <c r="E125" s="281" t="s">
        <v>1014</v>
      </c>
      <c r="F125" s="281" t="s">
        <v>1014</v>
      </c>
      <c r="G125" s="321" t="s">
        <v>1014</v>
      </c>
      <c r="H125" s="322" t="s">
        <v>1014</v>
      </c>
      <c r="I125" s="304"/>
    </row>
    <row r="126" spans="1:9" s="383" customFormat="1" ht="31.5" customHeight="1" x14ac:dyDescent="0.25">
      <c r="A126" s="386" t="s">
        <v>439</v>
      </c>
      <c r="B126" s="397" t="s">
        <v>308</v>
      </c>
      <c r="C126" s="388" t="s">
        <v>999</v>
      </c>
      <c r="D126" s="319" t="s">
        <v>476</v>
      </c>
      <c r="E126" s="281" t="s">
        <v>1014</v>
      </c>
      <c r="F126" s="281" t="s">
        <v>1014</v>
      </c>
      <c r="G126" s="321" t="s">
        <v>1014</v>
      </c>
      <c r="H126" s="322" t="s">
        <v>1014</v>
      </c>
      <c r="I126" s="304"/>
    </row>
    <row r="127" spans="1:9" s="383" customFormat="1" ht="31.5" customHeight="1" x14ac:dyDescent="0.25">
      <c r="A127" s="386" t="s">
        <v>440</v>
      </c>
      <c r="B127" s="397" t="s">
        <v>309</v>
      </c>
      <c r="C127" s="388" t="s">
        <v>999</v>
      </c>
      <c r="D127" s="319" t="s">
        <v>476</v>
      </c>
      <c r="E127" s="281" t="s">
        <v>1014</v>
      </c>
      <c r="F127" s="281" t="s">
        <v>1014</v>
      </c>
      <c r="G127" s="321" t="s">
        <v>1014</v>
      </c>
      <c r="H127" s="322" t="s">
        <v>1014</v>
      </c>
      <c r="I127" s="304"/>
    </row>
    <row r="128" spans="1:9" s="383" customFormat="1" ht="31.5" customHeight="1" x14ac:dyDescent="0.25">
      <c r="A128" s="386" t="s">
        <v>441</v>
      </c>
      <c r="B128" s="397" t="s">
        <v>310</v>
      </c>
      <c r="C128" s="388" t="s">
        <v>999</v>
      </c>
      <c r="D128" s="319" t="s">
        <v>476</v>
      </c>
      <c r="E128" s="281" t="s">
        <v>1014</v>
      </c>
      <c r="F128" s="281" t="s">
        <v>1014</v>
      </c>
      <c r="G128" s="321" t="s">
        <v>1014</v>
      </c>
      <c r="H128" s="322" t="s">
        <v>1014</v>
      </c>
      <c r="I128" s="304"/>
    </row>
    <row r="129" spans="1:9" s="383" customFormat="1" ht="15.75" customHeight="1" x14ac:dyDescent="0.25">
      <c r="A129" s="386" t="s">
        <v>37</v>
      </c>
      <c r="B129" s="398" t="s">
        <v>442</v>
      </c>
      <c r="C129" s="388" t="s">
        <v>999</v>
      </c>
      <c r="D129" s="319" t="s">
        <v>476</v>
      </c>
      <c r="E129" s="281" t="s">
        <v>1014</v>
      </c>
      <c r="F129" s="281" t="s">
        <v>1014</v>
      </c>
      <c r="G129" s="321" t="s">
        <v>1014</v>
      </c>
      <c r="H129" s="322" t="s">
        <v>1014</v>
      </c>
      <c r="I129" s="304"/>
    </row>
    <row r="130" spans="1:9" s="383" customFormat="1" x14ac:dyDescent="0.25">
      <c r="A130" s="386" t="s">
        <v>38</v>
      </c>
      <c r="B130" s="398" t="s">
        <v>443</v>
      </c>
      <c r="C130" s="388" t="s">
        <v>999</v>
      </c>
      <c r="D130" s="319">
        <v>648.06437167521983</v>
      </c>
      <c r="E130" s="280">
        <v>1726.7947256338016</v>
      </c>
      <c r="F130" s="280">
        <f>E130-D130</f>
        <v>1078.7303539585819</v>
      </c>
      <c r="G130" s="317">
        <f>F130/D130*100</f>
        <v>166.45419824115746</v>
      </c>
      <c r="H130" s="322" t="s">
        <v>1014</v>
      </c>
      <c r="I130" s="304"/>
    </row>
    <row r="131" spans="1:9" s="383" customFormat="1" ht="15.75" customHeight="1" x14ac:dyDescent="0.25">
      <c r="A131" s="386" t="s">
        <v>39</v>
      </c>
      <c r="B131" s="398" t="s">
        <v>444</v>
      </c>
      <c r="C131" s="388" t="s">
        <v>999</v>
      </c>
      <c r="D131" s="319" t="s">
        <v>476</v>
      </c>
      <c r="E131" s="280" t="s">
        <v>1014</v>
      </c>
      <c r="F131" s="280" t="s">
        <v>1014</v>
      </c>
      <c r="G131" s="317" t="s">
        <v>1014</v>
      </c>
      <c r="H131" s="322" t="s">
        <v>1014</v>
      </c>
      <c r="I131" s="304"/>
    </row>
    <row r="132" spans="1:9" s="383" customFormat="1" x14ac:dyDescent="0.25">
      <c r="A132" s="386" t="s">
        <v>445</v>
      </c>
      <c r="B132" s="398" t="s">
        <v>446</v>
      </c>
      <c r="C132" s="388" t="s">
        <v>999</v>
      </c>
      <c r="D132" s="319">
        <v>1266.2009769301587</v>
      </c>
      <c r="E132" s="280">
        <v>-173.47263042759016</v>
      </c>
      <c r="F132" s="280">
        <f>E132-D132</f>
        <v>-1439.673607357749</v>
      </c>
      <c r="G132" s="317">
        <f>F132/D132*100</f>
        <v>-113.70024455739767</v>
      </c>
      <c r="H132" s="322" t="s">
        <v>1014</v>
      </c>
      <c r="I132" s="304"/>
    </row>
    <row r="133" spans="1:9" s="383" customFormat="1" ht="15.75" customHeight="1" x14ac:dyDescent="0.25">
      <c r="A133" s="386" t="s">
        <v>447</v>
      </c>
      <c r="B133" s="398" t="s">
        <v>448</v>
      </c>
      <c r="C133" s="388" t="s">
        <v>999</v>
      </c>
      <c r="D133" s="319">
        <v>0</v>
      </c>
      <c r="E133" s="280">
        <v>0</v>
      </c>
      <c r="F133" s="280">
        <v>0</v>
      </c>
      <c r="G133" s="317">
        <v>0</v>
      </c>
      <c r="H133" s="322" t="s">
        <v>1014</v>
      </c>
      <c r="I133" s="304"/>
    </row>
    <row r="134" spans="1:9" s="383" customFormat="1" ht="15.75" customHeight="1" x14ac:dyDescent="0.25">
      <c r="A134" s="386" t="s">
        <v>449</v>
      </c>
      <c r="B134" s="398" t="s">
        <v>450</v>
      </c>
      <c r="C134" s="388" t="s">
        <v>999</v>
      </c>
      <c r="D134" s="319" t="s">
        <v>476</v>
      </c>
      <c r="E134" s="280" t="s">
        <v>1014</v>
      </c>
      <c r="F134" s="280" t="s">
        <v>1014</v>
      </c>
      <c r="G134" s="317" t="s">
        <v>1014</v>
      </c>
      <c r="H134" s="322" t="s">
        <v>1014</v>
      </c>
      <c r="I134" s="304"/>
    </row>
    <row r="135" spans="1:9" s="383" customFormat="1" ht="31.5" customHeight="1" x14ac:dyDescent="0.25">
      <c r="A135" s="386" t="s">
        <v>451</v>
      </c>
      <c r="B135" s="398" t="s">
        <v>321</v>
      </c>
      <c r="C135" s="388" t="s">
        <v>999</v>
      </c>
      <c r="D135" s="319" t="s">
        <v>476</v>
      </c>
      <c r="E135" s="280" t="s">
        <v>1014</v>
      </c>
      <c r="F135" s="280" t="s">
        <v>1014</v>
      </c>
      <c r="G135" s="317" t="s">
        <v>1014</v>
      </c>
      <c r="H135" s="322" t="s">
        <v>1014</v>
      </c>
      <c r="I135" s="304"/>
    </row>
    <row r="136" spans="1:9" s="383" customFormat="1" ht="15.75" customHeight="1" x14ac:dyDescent="0.25">
      <c r="A136" s="386" t="s">
        <v>452</v>
      </c>
      <c r="B136" s="387" t="s">
        <v>453</v>
      </c>
      <c r="C136" s="388" t="s">
        <v>999</v>
      </c>
      <c r="D136" s="319" t="s">
        <v>476</v>
      </c>
      <c r="E136" s="280" t="s">
        <v>1014</v>
      </c>
      <c r="F136" s="280" t="s">
        <v>1014</v>
      </c>
      <c r="G136" s="317" t="s">
        <v>1014</v>
      </c>
      <c r="H136" s="322" t="s">
        <v>1014</v>
      </c>
      <c r="I136" s="304"/>
    </row>
    <row r="137" spans="1:9" s="383" customFormat="1" ht="15.75" customHeight="1" x14ac:dyDescent="0.25">
      <c r="A137" s="386" t="s">
        <v>454</v>
      </c>
      <c r="B137" s="387" t="s">
        <v>207</v>
      </c>
      <c r="C137" s="388" t="s">
        <v>999</v>
      </c>
      <c r="D137" s="319" t="s">
        <v>476</v>
      </c>
      <c r="E137" s="280" t="s">
        <v>1014</v>
      </c>
      <c r="F137" s="280" t="s">
        <v>1014</v>
      </c>
      <c r="G137" s="317" t="s">
        <v>1014</v>
      </c>
      <c r="H137" s="322" t="s">
        <v>1014</v>
      </c>
      <c r="I137" s="304"/>
    </row>
    <row r="138" spans="1:9" s="383" customFormat="1" x14ac:dyDescent="0.25">
      <c r="A138" s="386" t="s">
        <v>455</v>
      </c>
      <c r="B138" s="398" t="s">
        <v>456</v>
      </c>
      <c r="C138" s="388" t="s">
        <v>999</v>
      </c>
      <c r="D138" s="319">
        <v>299.55602217945102</v>
      </c>
      <c r="E138" s="280">
        <v>334.66383596469717</v>
      </c>
      <c r="F138" s="280">
        <f>E138-D138</f>
        <v>35.107813785246151</v>
      </c>
      <c r="G138" s="317">
        <f>F138/D138*100</f>
        <v>11.719949253503769</v>
      </c>
      <c r="H138" s="322" t="s">
        <v>1014</v>
      </c>
      <c r="I138" s="304"/>
    </row>
    <row r="139" spans="1:9" s="383" customFormat="1" x14ac:dyDescent="0.25">
      <c r="A139" s="386" t="s">
        <v>457</v>
      </c>
      <c r="B139" s="396" t="s">
        <v>458</v>
      </c>
      <c r="C139" s="388" t="s">
        <v>999</v>
      </c>
      <c r="D139" s="319">
        <v>7101.9438619928806</v>
      </c>
      <c r="E139" s="280">
        <f>E109-E124</f>
        <v>3576.6736307842029</v>
      </c>
      <c r="F139" s="280">
        <f>E139-D139</f>
        <v>-3525.2702312086776</v>
      </c>
      <c r="G139" s="317">
        <f>F139/D139*100</f>
        <v>-49.638103309640208</v>
      </c>
      <c r="H139" s="322" t="s">
        <v>1014</v>
      </c>
      <c r="I139" s="304"/>
    </row>
    <row r="140" spans="1:9" s="383" customFormat="1" ht="15.75" customHeight="1" x14ac:dyDescent="0.25">
      <c r="A140" s="386" t="s">
        <v>40</v>
      </c>
      <c r="B140" s="393" t="s">
        <v>307</v>
      </c>
      <c r="C140" s="388" t="s">
        <v>999</v>
      </c>
      <c r="D140" s="319" t="s">
        <v>476</v>
      </c>
      <c r="E140" s="280" t="s">
        <v>1014</v>
      </c>
      <c r="F140" s="280" t="s">
        <v>1014</v>
      </c>
      <c r="G140" s="317" t="s">
        <v>1014</v>
      </c>
      <c r="H140" s="322" t="s">
        <v>1014</v>
      </c>
      <c r="I140" s="304"/>
    </row>
    <row r="141" spans="1:9" s="383" customFormat="1" ht="31.5" customHeight="1" x14ac:dyDescent="0.25">
      <c r="A141" s="386" t="s">
        <v>459</v>
      </c>
      <c r="B141" s="397" t="s">
        <v>308</v>
      </c>
      <c r="C141" s="388" t="s">
        <v>999</v>
      </c>
      <c r="D141" s="319" t="s">
        <v>476</v>
      </c>
      <c r="E141" s="280" t="s">
        <v>1014</v>
      </c>
      <c r="F141" s="280" t="s">
        <v>1014</v>
      </c>
      <c r="G141" s="317" t="s">
        <v>1014</v>
      </c>
      <c r="H141" s="322" t="s">
        <v>1014</v>
      </c>
      <c r="I141" s="304"/>
    </row>
    <row r="142" spans="1:9" s="383" customFormat="1" ht="31.5" customHeight="1" x14ac:dyDescent="0.25">
      <c r="A142" s="386" t="s">
        <v>460</v>
      </c>
      <c r="B142" s="397" t="s">
        <v>309</v>
      </c>
      <c r="C142" s="388" t="s">
        <v>999</v>
      </c>
      <c r="D142" s="319" t="s">
        <v>476</v>
      </c>
      <c r="E142" s="280" t="s">
        <v>1014</v>
      </c>
      <c r="F142" s="280" t="s">
        <v>1014</v>
      </c>
      <c r="G142" s="317" t="s">
        <v>1014</v>
      </c>
      <c r="H142" s="322" t="s">
        <v>1014</v>
      </c>
      <c r="I142" s="304"/>
    </row>
    <row r="143" spans="1:9" s="383" customFormat="1" ht="31.5" customHeight="1" x14ac:dyDescent="0.25">
      <c r="A143" s="386" t="s">
        <v>461</v>
      </c>
      <c r="B143" s="397" t="s">
        <v>310</v>
      </c>
      <c r="C143" s="388" t="s">
        <v>999</v>
      </c>
      <c r="D143" s="319" t="s">
        <v>476</v>
      </c>
      <c r="E143" s="280" t="s">
        <v>1014</v>
      </c>
      <c r="F143" s="280" t="s">
        <v>1014</v>
      </c>
      <c r="G143" s="317" t="s">
        <v>1014</v>
      </c>
      <c r="H143" s="322" t="s">
        <v>1014</v>
      </c>
      <c r="I143" s="304"/>
    </row>
    <row r="144" spans="1:9" s="383" customFormat="1" ht="15.75" customHeight="1" x14ac:dyDescent="0.25">
      <c r="A144" s="386" t="s">
        <v>41</v>
      </c>
      <c r="B144" s="393" t="s">
        <v>311</v>
      </c>
      <c r="C144" s="388" t="s">
        <v>999</v>
      </c>
      <c r="D144" s="319" t="s">
        <v>476</v>
      </c>
      <c r="E144" s="280" t="s">
        <v>1014</v>
      </c>
      <c r="F144" s="280" t="s">
        <v>1014</v>
      </c>
      <c r="G144" s="317" t="s">
        <v>1014</v>
      </c>
      <c r="H144" s="322" t="s">
        <v>1014</v>
      </c>
      <c r="I144" s="304"/>
    </row>
    <row r="145" spans="1:9" s="383" customFormat="1" ht="33" customHeight="1" x14ac:dyDescent="0.25">
      <c r="A145" s="386" t="s">
        <v>42</v>
      </c>
      <c r="B145" s="393" t="s">
        <v>312</v>
      </c>
      <c r="C145" s="388" t="s">
        <v>999</v>
      </c>
      <c r="D145" s="281">
        <v>45.690954111250562</v>
      </c>
      <c r="E145" s="280">
        <f>E115-E130</f>
        <v>2849.8603804090303</v>
      </c>
      <c r="F145" s="280">
        <f>E145-D145</f>
        <v>2804.1694262977799</v>
      </c>
      <c r="G145" s="317">
        <f>F145/D145*100</f>
        <v>6137.2529439198215</v>
      </c>
      <c r="H145" s="322" t="s">
        <v>1014</v>
      </c>
      <c r="I145" s="304"/>
    </row>
    <row r="146" spans="1:9" s="383" customFormat="1" ht="15.75" customHeight="1" x14ac:dyDescent="0.25">
      <c r="A146" s="386" t="s">
        <v>43</v>
      </c>
      <c r="B146" s="393" t="s">
        <v>313</v>
      </c>
      <c r="C146" s="388" t="s">
        <v>999</v>
      </c>
      <c r="D146" s="280" t="s">
        <v>476</v>
      </c>
      <c r="E146" s="280" t="s">
        <v>1014</v>
      </c>
      <c r="F146" s="280" t="s">
        <v>1014</v>
      </c>
      <c r="G146" s="317" t="s">
        <v>1014</v>
      </c>
      <c r="H146" s="322" t="s">
        <v>1014</v>
      </c>
      <c r="I146" s="304"/>
    </row>
    <row r="147" spans="1:9" s="383" customFormat="1" x14ac:dyDescent="0.25">
      <c r="A147" s="386" t="s">
        <v>462</v>
      </c>
      <c r="B147" s="394" t="s">
        <v>315</v>
      </c>
      <c r="C147" s="388" t="s">
        <v>999</v>
      </c>
      <c r="D147" s="281">
        <v>5706.2713629936216</v>
      </c>
      <c r="E147" s="280">
        <f t="shared" ref="E147:E153" si="8">E117-E132</f>
        <v>-782.19035556419703</v>
      </c>
      <c r="F147" s="280">
        <f>E147-D147</f>
        <v>-6488.461718557819</v>
      </c>
      <c r="G147" s="317">
        <f>F147/D147*100</f>
        <v>-113.70755622729175</v>
      </c>
      <c r="H147" s="322" t="s">
        <v>1014</v>
      </c>
      <c r="I147" s="304"/>
    </row>
    <row r="148" spans="1:9" s="383" customFormat="1" ht="15.75" customHeight="1" x14ac:dyDescent="0.25">
      <c r="A148" s="386" t="s">
        <v>463</v>
      </c>
      <c r="B148" s="393" t="s">
        <v>317</v>
      </c>
      <c r="C148" s="388" t="s">
        <v>999</v>
      </c>
      <c r="D148" s="319">
        <v>0</v>
      </c>
      <c r="E148" s="281">
        <v>0</v>
      </c>
      <c r="F148" s="281">
        <v>0</v>
      </c>
      <c r="G148" s="321">
        <v>0</v>
      </c>
      <c r="H148" s="322" t="s">
        <v>1014</v>
      </c>
      <c r="I148" s="304"/>
    </row>
    <row r="149" spans="1:9" s="383" customFormat="1" ht="15.75" customHeight="1" x14ac:dyDescent="0.25">
      <c r="A149" s="386" t="s">
        <v>464</v>
      </c>
      <c r="B149" s="393" t="s">
        <v>319</v>
      </c>
      <c r="C149" s="388" t="s">
        <v>999</v>
      </c>
      <c r="D149" s="319" t="s">
        <v>476</v>
      </c>
      <c r="E149" s="281" t="s">
        <v>1014</v>
      </c>
      <c r="F149" s="281" t="s">
        <v>1014</v>
      </c>
      <c r="G149" s="321" t="s">
        <v>1014</v>
      </c>
      <c r="H149" s="322" t="s">
        <v>1014</v>
      </c>
      <c r="I149" s="304"/>
    </row>
    <row r="150" spans="1:9" s="383" customFormat="1" ht="31.5" customHeight="1" x14ac:dyDescent="0.25">
      <c r="A150" s="386" t="s">
        <v>465</v>
      </c>
      <c r="B150" s="394" t="s">
        <v>321</v>
      </c>
      <c r="C150" s="388" t="s">
        <v>999</v>
      </c>
      <c r="D150" s="319" t="s">
        <v>476</v>
      </c>
      <c r="E150" s="281" t="s">
        <v>1014</v>
      </c>
      <c r="F150" s="281" t="s">
        <v>1014</v>
      </c>
      <c r="G150" s="321" t="s">
        <v>1014</v>
      </c>
      <c r="H150" s="322" t="s">
        <v>1014</v>
      </c>
      <c r="I150" s="304"/>
    </row>
    <row r="151" spans="1:9" s="383" customFormat="1" ht="15.75" customHeight="1" x14ac:dyDescent="0.25">
      <c r="A151" s="386" t="s">
        <v>466</v>
      </c>
      <c r="B151" s="387" t="s">
        <v>206</v>
      </c>
      <c r="C151" s="388" t="s">
        <v>999</v>
      </c>
      <c r="D151" s="319" t="s">
        <v>476</v>
      </c>
      <c r="E151" s="281" t="s">
        <v>1014</v>
      </c>
      <c r="F151" s="281" t="s">
        <v>1014</v>
      </c>
      <c r="G151" s="321" t="s">
        <v>1014</v>
      </c>
      <c r="H151" s="322" t="s">
        <v>1014</v>
      </c>
      <c r="I151" s="304"/>
    </row>
    <row r="152" spans="1:9" s="383" customFormat="1" ht="15.75" customHeight="1" x14ac:dyDescent="0.25">
      <c r="A152" s="386" t="s">
        <v>467</v>
      </c>
      <c r="B152" s="387" t="s">
        <v>207</v>
      </c>
      <c r="C152" s="388" t="s">
        <v>999</v>
      </c>
      <c r="D152" s="319" t="s">
        <v>476</v>
      </c>
      <c r="E152" s="281" t="s">
        <v>1014</v>
      </c>
      <c r="F152" s="281" t="s">
        <v>1014</v>
      </c>
      <c r="G152" s="321" t="s">
        <v>1014</v>
      </c>
      <c r="H152" s="322" t="s">
        <v>1014</v>
      </c>
      <c r="I152" s="304"/>
    </row>
    <row r="153" spans="1:9" s="383" customFormat="1" x14ac:dyDescent="0.25">
      <c r="A153" s="386" t="s">
        <v>468</v>
      </c>
      <c r="B153" s="393" t="s">
        <v>325</v>
      </c>
      <c r="C153" s="388" t="s">
        <v>999</v>
      </c>
      <c r="D153" s="281">
        <v>1349.9815448880083</v>
      </c>
      <c r="E153" s="280">
        <f t="shared" si="8"/>
        <v>1509.0036059393697</v>
      </c>
      <c r="F153" s="280">
        <f t="shared" ref="F153:F158" si="9">E153-D153</f>
        <v>159.02206105136133</v>
      </c>
      <c r="G153" s="317">
        <f>F153/D153*100</f>
        <v>11.779572961832859</v>
      </c>
      <c r="H153" s="322" t="s">
        <v>1014</v>
      </c>
      <c r="I153" s="304"/>
    </row>
    <row r="154" spans="1:9" s="383" customFormat="1" x14ac:dyDescent="0.25">
      <c r="A154" s="386" t="s">
        <v>469</v>
      </c>
      <c r="B154" s="396" t="s">
        <v>470</v>
      </c>
      <c r="C154" s="388" t="s">
        <v>999</v>
      </c>
      <c r="D154" s="319">
        <v>7101.9438619928806</v>
      </c>
      <c r="E154" s="280">
        <f>E139</f>
        <v>3576.6736307842029</v>
      </c>
      <c r="F154" s="280">
        <f t="shared" si="9"/>
        <v>-3525.2702312086776</v>
      </c>
      <c r="G154" s="317">
        <f>F154/D154*100</f>
        <v>-49.638103309640208</v>
      </c>
      <c r="H154" s="322" t="s">
        <v>1014</v>
      </c>
      <c r="I154" s="304"/>
    </row>
    <row r="155" spans="1:9" s="383" customFormat="1" x14ac:dyDescent="0.25">
      <c r="A155" s="386" t="s">
        <v>44</v>
      </c>
      <c r="B155" s="398" t="s">
        <v>471</v>
      </c>
      <c r="C155" s="388" t="s">
        <v>999</v>
      </c>
      <c r="D155" s="319">
        <v>0</v>
      </c>
      <c r="E155" s="280">
        <f>E382-E445/1.2</f>
        <v>171.86449144666653</v>
      </c>
      <c r="F155" s="280">
        <f t="shared" si="9"/>
        <v>171.86449144666653</v>
      </c>
      <c r="G155" s="317">
        <v>0</v>
      </c>
      <c r="H155" s="322" t="s">
        <v>1014</v>
      </c>
      <c r="I155" s="304"/>
    </row>
    <row r="156" spans="1:9" s="383" customFormat="1" x14ac:dyDescent="0.25">
      <c r="A156" s="386" t="s">
        <v>45</v>
      </c>
      <c r="B156" s="398" t="s">
        <v>472</v>
      </c>
      <c r="C156" s="388" t="s">
        <v>999</v>
      </c>
      <c r="D156" s="319">
        <v>0</v>
      </c>
      <c r="E156" s="280">
        <v>0</v>
      </c>
      <c r="F156" s="280">
        <f t="shared" si="9"/>
        <v>0</v>
      </c>
      <c r="G156" s="317">
        <v>0</v>
      </c>
      <c r="H156" s="322" t="s">
        <v>1014</v>
      </c>
      <c r="I156" s="304"/>
    </row>
    <row r="157" spans="1:9" s="383" customFormat="1" x14ac:dyDescent="0.25">
      <c r="A157" s="386" t="s">
        <v>46</v>
      </c>
      <c r="B157" s="398" t="s">
        <v>473</v>
      </c>
      <c r="C157" s="388" t="s">
        <v>999</v>
      </c>
      <c r="D157" s="319">
        <v>3034.2030189964398</v>
      </c>
      <c r="E157" s="280">
        <v>3275.9758514405412</v>
      </c>
      <c r="F157" s="280">
        <f t="shared" si="9"/>
        <v>241.77283244410137</v>
      </c>
      <c r="G157" s="317">
        <f>F157/D157*100</f>
        <v>7.9682483647408517</v>
      </c>
      <c r="H157" s="322" t="s">
        <v>1014</v>
      </c>
      <c r="I157" s="304"/>
    </row>
    <row r="158" spans="1:9" s="383" customFormat="1" ht="16.5" thickBot="1" x14ac:dyDescent="0.3">
      <c r="A158" s="405" t="s">
        <v>47</v>
      </c>
      <c r="B158" s="398" t="s">
        <v>474</v>
      </c>
      <c r="C158" s="388" t="s">
        <v>999</v>
      </c>
      <c r="D158" s="319">
        <v>4067.7408429964407</v>
      </c>
      <c r="E158" s="286">
        <f>E154-E157</f>
        <v>300.69777934366175</v>
      </c>
      <c r="F158" s="286">
        <f t="shared" si="9"/>
        <v>-3767.043063652779</v>
      </c>
      <c r="G158" s="317">
        <f>F158/D158*100</f>
        <v>-92.607744914197696</v>
      </c>
      <c r="H158" s="322" t="s">
        <v>1014</v>
      </c>
      <c r="I158" s="304"/>
    </row>
    <row r="159" spans="1:9" s="383" customFormat="1" x14ac:dyDescent="0.25">
      <c r="A159" s="390" t="s">
        <v>475</v>
      </c>
      <c r="B159" s="391" t="s">
        <v>378</v>
      </c>
      <c r="C159" s="392"/>
      <c r="D159" s="326"/>
      <c r="E159" s="314"/>
      <c r="F159" s="314"/>
      <c r="G159" s="327"/>
      <c r="H159" s="404"/>
      <c r="I159" s="304"/>
    </row>
    <row r="160" spans="1:9" s="383" customFormat="1" ht="31.5" x14ac:dyDescent="0.25">
      <c r="A160" s="386" t="s">
        <v>48</v>
      </c>
      <c r="B160" s="398" t="s">
        <v>477</v>
      </c>
      <c r="C160" s="388" t="s">
        <v>999</v>
      </c>
      <c r="D160" s="280">
        <v>25011.836714801226</v>
      </c>
      <c r="E160" s="280">
        <f>E109+E105+E69</f>
        <v>21985.334262747398</v>
      </c>
      <c r="F160" s="280">
        <f t="shared" ref="F160:F165" si="10">E160-D160</f>
        <v>-3026.5024520538282</v>
      </c>
      <c r="G160" s="317">
        <f t="shared" ref="G160:G165" si="11">F160/D160*100</f>
        <v>-12.100280705346353</v>
      </c>
      <c r="H160" s="322" t="s">
        <v>1014</v>
      </c>
      <c r="I160" s="304"/>
    </row>
    <row r="161" spans="1:10" s="383" customFormat="1" ht="19.5" customHeight="1" x14ac:dyDescent="0.25">
      <c r="A161" s="386" t="s">
        <v>49</v>
      </c>
      <c r="B161" s="398" t="s">
        <v>478</v>
      </c>
      <c r="C161" s="388" t="s">
        <v>999</v>
      </c>
      <c r="D161" s="280">
        <v>34685.3893652349</v>
      </c>
      <c r="E161" s="280">
        <v>34685.3893652349</v>
      </c>
      <c r="F161" s="280">
        <f t="shared" si="10"/>
        <v>0</v>
      </c>
      <c r="G161" s="317">
        <f t="shared" si="11"/>
        <v>0</v>
      </c>
      <c r="H161" s="322" t="s">
        <v>1014</v>
      </c>
      <c r="I161" s="304"/>
      <c r="J161" s="384"/>
    </row>
    <row r="162" spans="1:10" s="383" customFormat="1" x14ac:dyDescent="0.25">
      <c r="A162" s="386" t="s">
        <v>479</v>
      </c>
      <c r="B162" s="397" t="s">
        <v>480</v>
      </c>
      <c r="C162" s="388" t="s">
        <v>999</v>
      </c>
      <c r="D162" s="319">
        <v>7918.5438049296117</v>
      </c>
      <c r="E162" s="280">
        <v>7918.5438049296117</v>
      </c>
      <c r="F162" s="280">
        <f t="shared" si="10"/>
        <v>0</v>
      </c>
      <c r="G162" s="317">
        <f t="shared" si="11"/>
        <v>0</v>
      </c>
      <c r="H162" s="322" t="s">
        <v>1014</v>
      </c>
      <c r="I162" s="304"/>
      <c r="J162" s="384"/>
    </row>
    <row r="163" spans="1:10" s="383" customFormat="1" x14ac:dyDescent="0.25">
      <c r="A163" s="386" t="s">
        <v>50</v>
      </c>
      <c r="B163" s="398" t="s">
        <v>481</v>
      </c>
      <c r="C163" s="388" t="s">
        <v>999</v>
      </c>
      <c r="D163" s="280">
        <v>29082.101154408316</v>
      </c>
      <c r="E163" s="280">
        <v>16641.757320130608</v>
      </c>
      <c r="F163" s="280">
        <f t="shared" si="10"/>
        <v>-12440.343834277708</v>
      </c>
      <c r="G163" s="317">
        <f t="shared" si="11"/>
        <v>-42.776633532175097</v>
      </c>
      <c r="H163" s="322" t="s">
        <v>1014</v>
      </c>
      <c r="I163" s="304"/>
    </row>
    <row r="164" spans="1:10" s="383" customFormat="1" x14ac:dyDescent="0.25">
      <c r="A164" s="401" t="s">
        <v>482</v>
      </c>
      <c r="B164" s="397" t="s">
        <v>483</v>
      </c>
      <c r="C164" s="388" t="s">
        <v>999</v>
      </c>
      <c r="D164" s="324">
        <v>14401.301456376441</v>
      </c>
      <c r="E164" s="324">
        <v>7672.8471518094202</v>
      </c>
      <c r="F164" s="324">
        <f t="shared" si="10"/>
        <v>-6728.4543045670207</v>
      </c>
      <c r="G164" s="325">
        <f t="shared" si="11"/>
        <v>-46.721154507795362</v>
      </c>
      <c r="H164" s="322" t="s">
        <v>1014</v>
      </c>
      <c r="I164" s="304"/>
    </row>
    <row r="165" spans="1:10" s="383" customFormat="1" ht="32.25" thickBot="1" x14ac:dyDescent="0.3">
      <c r="A165" s="405" t="s">
        <v>51</v>
      </c>
      <c r="B165" s="428" t="s">
        <v>484</v>
      </c>
      <c r="C165" s="407" t="s">
        <v>476</v>
      </c>
      <c r="D165" s="285">
        <v>1.1627335283697273</v>
      </c>
      <c r="E165" s="285">
        <f>E163/(E109+E105+E69)</f>
        <v>0.75694811464972334</v>
      </c>
      <c r="F165" s="324">
        <f t="shared" si="10"/>
        <v>-0.40578541372000398</v>
      </c>
      <c r="G165" s="330">
        <f t="shared" si="11"/>
        <v>-34.899261423118773</v>
      </c>
      <c r="H165" s="429" t="s">
        <v>1014</v>
      </c>
      <c r="I165" s="304"/>
    </row>
    <row r="166" spans="1:10" s="383" customFormat="1" ht="19.5" thickBot="1" x14ac:dyDescent="0.3">
      <c r="A166" s="698" t="s">
        <v>485</v>
      </c>
      <c r="B166" s="699"/>
      <c r="C166" s="699"/>
      <c r="D166" s="699"/>
      <c r="E166" s="699"/>
      <c r="F166" s="699"/>
      <c r="G166" s="699"/>
      <c r="H166" s="700"/>
      <c r="I166" s="304"/>
    </row>
    <row r="167" spans="1:10" s="383" customFormat="1" x14ac:dyDescent="0.25">
      <c r="A167" s="390" t="s">
        <v>486</v>
      </c>
      <c r="B167" s="391" t="s">
        <v>487</v>
      </c>
      <c r="C167" s="392" t="s">
        <v>999</v>
      </c>
      <c r="D167" s="314">
        <v>112410.80896475055</v>
      </c>
      <c r="E167" s="314">
        <f>E173+E175+E184</f>
        <v>137611.93102045104</v>
      </c>
      <c r="F167" s="314">
        <f>E167-D167</f>
        <v>25201.122055700485</v>
      </c>
      <c r="G167" s="327">
        <f>F167/D167*100</f>
        <v>22.41877119094746</v>
      </c>
      <c r="H167" s="316" t="s">
        <v>1051</v>
      </c>
      <c r="I167" s="304"/>
    </row>
    <row r="168" spans="1:10" s="383" customFormat="1" ht="15.75" customHeight="1" x14ac:dyDescent="0.25">
      <c r="A168" s="386" t="s">
        <v>52</v>
      </c>
      <c r="B168" s="393" t="s">
        <v>307</v>
      </c>
      <c r="C168" s="388" t="s">
        <v>999</v>
      </c>
      <c r="D168" s="282" t="s">
        <v>476</v>
      </c>
      <c r="E168" s="280" t="s">
        <v>1014</v>
      </c>
      <c r="F168" s="280" t="s">
        <v>1014</v>
      </c>
      <c r="G168" s="317" t="s">
        <v>1014</v>
      </c>
      <c r="H168" s="322" t="s">
        <v>1014</v>
      </c>
      <c r="I168" s="304"/>
    </row>
    <row r="169" spans="1:10" s="383" customFormat="1" ht="31.5" customHeight="1" x14ac:dyDescent="0.25">
      <c r="A169" s="386" t="s">
        <v>488</v>
      </c>
      <c r="B169" s="397" t="s">
        <v>308</v>
      </c>
      <c r="C169" s="388" t="s">
        <v>999</v>
      </c>
      <c r="D169" s="282" t="s">
        <v>476</v>
      </c>
      <c r="E169" s="280" t="s">
        <v>1014</v>
      </c>
      <c r="F169" s="280" t="s">
        <v>1014</v>
      </c>
      <c r="G169" s="317" t="s">
        <v>1014</v>
      </c>
      <c r="H169" s="322" t="s">
        <v>1014</v>
      </c>
      <c r="I169" s="304"/>
    </row>
    <row r="170" spans="1:10" s="383" customFormat="1" ht="31.5" customHeight="1" x14ac:dyDescent="0.25">
      <c r="A170" s="386" t="s">
        <v>489</v>
      </c>
      <c r="B170" s="397" t="s">
        <v>309</v>
      </c>
      <c r="C170" s="388" t="s">
        <v>999</v>
      </c>
      <c r="D170" s="282" t="s">
        <v>476</v>
      </c>
      <c r="E170" s="280" t="s">
        <v>1014</v>
      </c>
      <c r="F170" s="280" t="s">
        <v>1014</v>
      </c>
      <c r="G170" s="317" t="s">
        <v>1014</v>
      </c>
      <c r="H170" s="322" t="s">
        <v>1014</v>
      </c>
      <c r="I170" s="304"/>
    </row>
    <row r="171" spans="1:10" s="383" customFormat="1" ht="31.5" customHeight="1" x14ac:dyDescent="0.25">
      <c r="A171" s="386" t="s">
        <v>490</v>
      </c>
      <c r="B171" s="397" t="s">
        <v>310</v>
      </c>
      <c r="C171" s="388" t="s">
        <v>999</v>
      </c>
      <c r="D171" s="282" t="s">
        <v>476</v>
      </c>
      <c r="E171" s="280" t="s">
        <v>1014</v>
      </c>
      <c r="F171" s="280" t="s">
        <v>1014</v>
      </c>
      <c r="G171" s="317" t="s">
        <v>1014</v>
      </c>
      <c r="H171" s="322" t="s">
        <v>1014</v>
      </c>
      <c r="I171" s="304"/>
    </row>
    <row r="172" spans="1:10" s="383" customFormat="1" ht="15.75" customHeight="1" x14ac:dyDescent="0.25">
      <c r="A172" s="386" t="s">
        <v>53</v>
      </c>
      <c r="B172" s="393" t="s">
        <v>311</v>
      </c>
      <c r="C172" s="388" t="s">
        <v>999</v>
      </c>
      <c r="D172" s="282" t="s">
        <v>476</v>
      </c>
      <c r="E172" s="280" t="s">
        <v>1014</v>
      </c>
      <c r="F172" s="280" t="s">
        <v>1014</v>
      </c>
      <c r="G172" s="317" t="s">
        <v>1014</v>
      </c>
      <c r="H172" s="322" t="s">
        <v>1014</v>
      </c>
      <c r="I172" s="304"/>
    </row>
    <row r="173" spans="1:10" s="383" customFormat="1" x14ac:dyDescent="0.25">
      <c r="A173" s="386" t="s">
        <v>54</v>
      </c>
      <c r="B173" s="393" t="s">
        <v>312</v>
      </c>
      <c r="C173" s="388" t="s">
        <v>999</v>
      </c>
      <c r="D173" s="280">
        <v>93219.611895403214</v>
      </c>
      <c r="E173" s="280">
        <v>97290.15686713082</v>
      </c>
      <c r="F173" s="280">
        <f>E173-D173</f>
        <v>4070.544971727606</v>
      </c>
      <c r="G173" s="317">
        <f>F173/D173*100</f>
        <v>4.3666186642087172</v>
      </c>
      <c r="H173" s="322" t="s">
        <v>1014</v>
      </c>
      <c r="I173" s="304"/>
    </row>
    <row r="174" spans="1:10" s="383" customFormat="1" ht="15.75" customHeight="1" x14ac:dyDescent="0.25">
      <c r="A174" s="386" t="s">
        <v>55</v>
      </c>
      <c r="B174" s="393" t="s">
        <v>313</v>
      </c>
      <c r="C174" s="388" t="s">
        <v>999</v>
      </c>
      <c r="D174" s="337" t="s">
        <v>476</v>
      </c>
      <c r="E174" s="280" t="s">
        <v>1014</v>
      </c>
      <c r="F174" s="280" t="s">
        <v>1014</v>
      </c>
      <c r="G174" s="317" t="s">
        <v>1014</v>
      </c>
      <c r="H174" s="322" t="s">
        <v>1014</v>
      </c>
      <c r="I174" s="304"/>
    </row>
    <row r="175" spans="1:10" s="383" customFormat="1" ht="27.75" customHeight="1" x14ac:dyDescent="0.25">
      <c r="A175" s="386" t="s">
        <v>491</v>
      </c>
      <c r="B175" s="393" t="s">
        <v>315</v>
      </c>
      <c r="C175" s="388" t="s">
        <v>999</v>
      </c>
      <c r="D175" s="280">
        <v>11409.2404926691</v>
      </c>
      <c r="E175" s="280">
        <v>27259.276830619998</v>
      </c>
      <c r="F175" s="280">
        <f>E175-D175</f>
        <v>15850.036337950898</v>
      </c>
      <c r="G175" s="317">
        <f>F175/D175*100</f>
        <v>138.92279988431474</v>
      </c>
      <c r="H175" s="322" t="s">
        <v>1038</v>
      </c>
      <c r="I175" s="304"/>
    </row>
    <row r="176" spans="1:10" s="383" customFormat="1" ht="15.75" customHeight="1" x14ac:dyDescent="0.25">
      <c r="A176" s="386" t="s">
        <v>492</v>
      </c>
      <c r="B176" s="393" t="s">
        <v>317</v>
      </c>
      <c r="C176" s="388" t="s">
        <v>999</v>
      </c>
      <c r="D176" s="338">
        <v>0</v>
      </c>
      <c r="E176" s="280">
        <v>0</v>
      </c>
      <c r="F176" s="280">
        <v>0</v>
      </c>
      <c r="G176" s="317">
        <v>0</v>
      </c>
      <c r="H176" s="322" t="s">
        <v>1014</v>
      </c>
      <c r="I176" s="304"/>
    </row>
    <row r="177" spans="1:10" s="383" customFormat="1" ht="15.75" customHeight="1" x14ac:dyDescent="0.25">
      <c r="A177" s="386" t="s">
        <v>493</v>
      </c>
      <c r="B177" s="393" t="s">
        <v>319</v>
      </c>
      <c r="C177" s="388" t="s">
        <v>999</v>
      </c>
      <c r="D177" s="280" t="s">
        <v>476</v>
      </c>
      <c r="E177" s="280" t="s">
        <v>1014</v>
      </c>
      <c r="F177" s="280" t="s">
        <v>1014</v>
      </c>
      <c r="G177" s="280" t="s">
        <v>1014</v>
      </c>
      <c r="H177" s="322" t="s">
        <v>1014</v>
      </c>
      <c r="I177" s="304"/>
    </row>
    <row r="178" spans="1:10" s="383" customFormat="1" ht="31.5" customHeight="1" x14ac:dyDescent="0.25">
      <c r="A178" s="386" t="s">
        <v>494</v>
      </c>
      <c r="B178" s="394" t="s">
        <v>321</v>
      </c>
      <c r="C178" s="388" t="s">
        <v>999</v>
      </c>
      <c r="D178" s="282" t="s">
        <v>476</v>
      </c>
      <c r="E178" s="280" t="s">
        <v>1014</v>
      </c>
      <c r="F178" s="280" t="s">
        <v>1014</v>
      </c>
      <c r="G178" s="317" t="s">
        <v>1014</v>
      </c>
      <c r="H178" s="322" t="s">
        <v>1014</v>
      </c>
      <c r="I178" s="304"/>
    </row>
    <row r="179" spans="1:10" s="383" customFormat="1" ht="15.75" customHeight="1" x14ac:dyDescent="0.25">
      <c r="A179" s="386" t="s">
        <v>495</v>
      </c>
      <c r="B179" s="387" t="s">
        <v>206</v>
      </c>
      <c r="C179" s="388" t="s">
        <v>999</v>
      </c>
      <c r="D179" s="282" t="s">
        <v>476</v>
      </c>
      <c r="E179" s="280" t="s">
        <v>1014</v>
      </c>
      <c r="F179" s="280" t="s">
        <v>1014</v>
      </c>
      <c r="G179" s="317" t="s">
        <v>1014</v>
      </c>
      <c r="H179" s="322" t="s">
        <v>1014</v>
      </c>
      <c r="I179" s="304"/>
    </row>
    <row r="180" spans="1:10" s="383" customFormat="1" ht="15.75" customHeight="1" x14ac:dyDescent="0.25">
      <c r="A180" s="386" t="s">
        <v>496</v>
      </c>
      <c r="B180" s="387" t="s">
        <v>207</v>
      </c>
      <c r="C180" s="388" t="s">
        <v>999</v>
      </c>
      <c r="D180" s="282" t="s">
        <v>476</v>
      </c>
      <c r="E180" s="280" t="s">
        <v>1014</v>
      </c>
      <c r="F180" s="280" t="s">
        <v>1014</v>
      </c>
      <c r="G180" s="317" t="s">
        <v>1014</v>
      </c>
      <c r="H180" s="322" t="s">
        <v>1014</v>
      </c>
      <c r="I180" s="304"/>
    </row>
    <row r="181" spans="1:10" s="383" customFormat="1" ht="31.5" customHeight="1" x14ac:dyDescent="0.25">
      <c r="A181" s="386" t="s">
        <v>497</v>
      </c>
      <c r="B181" s="398" t="s">
        <v>498</v>
      </c>
      <c r="C181" s="388" t="s">
        <v>999</v>
      </c>
      <c r="D181" s="338">
        <v>0</v>
      </c>
      <c r="E181" s="280">
        <v>0</v>
      </c>
      <c r="F181" s="280">
        <f>E181-D181</f>
        <v>0</v>
      </c>
      <c r="G181" s="317">
        <v>0</v>
      </c>
      <c r="H181" s="322" t="s">
        <v>1014</v>
      </c>
      <c r="I181" s="304"/>
    </row>
    <row r="182" spans="1:10" s="383" customFormat="1" ht="15.75" customHeight="1" x14ac:dyDescent="0.25">
      <c r="A182" s="386" t="s">
        <v>499</v>
      </c>
      <c r="B182" s="397" t="s">
        <v>500</v>
      </c>
      <c r="C182" s="388" t="s">
        <v>999</v>
      </c>
      <c r="D182" s="338">
        <v>0</v>
      </c>
      <c r="E182" s="280">
        <v>0</v>
      </c>
      <c r="F182" s="280">
        <f>E182-D182</f>
        <v>0</v>
      </c>
      <c r="G182" s="317">
        <v>0</v>
      </c>
      <c r="H182" s="322" t="s">
        <v>1014</v>
      </c>
      <c r="I182" s="304"/>
    </row>
    <row r="183" spans="1:10" s="383" customFormat="1" ht="15.75" customHeight="1" x14ac:dyDescent="0.25">
      <c r="A183" s="386" t="s">
        <v>501</v>
      </c>
      <c r="B183" s="397" t="s">
        <v>502</v>
      </c>
      <c r="C183" s="388" t="s">
        <v>999</v>
      </c>
      <c r="D183" s="338">
        <v>0</v>
      </c>
      <c r="E183" s="280">
        <v>0</v>
      </c>
      <c r="F183" s="280">
        <f>E183-D183</f>
        <v>0</v>
      </c>
      <c r="G183" s="317">
        <v>0</v>
      </c>
      <c r="H183" s="322" t="s">
        <v>1014</v>
      </c>
      <c r="I183" s="304"/>
    </row>
    <row r="184" spans="1:10" s="383" customFormat="1" x14ac:dyDescent="0.25">
      <c r="A184" s="386" t="s">
        <v>503</v>
      </c>
      <c r="B184" s="393" t="s">
        <v>325</v>
      </c>
      <c r="C184" s="388" t="s">
        <v>999</v>
      </c>
      <c r="D184" s="280">
        <v>7781.9565766782471</v>
      </c>
      <c r="E184" s="280">
        <v>13062.497322700219</v>
      </c>
      <c r="F184" s="280">
        <f>E184-D184</f>
        <v>5280.5407460219722</v>
      </c>
      <c r="G184" s="317">
        <f>F184/D184*100</f>
        <v>67.85620934775234</v>
      </c>
      <c r="H184" s="322" t="s">
        <v>1052</v>
      </c>
      <c r="I184" s="304"/>
    </row>
    <row r="185" spans="1:10" s="383" customFormat="1" x14ac:dyDescent="0.25">
      <c r="A185" s="386" t="s">
        <v>504</v>
      </c>
      <c r="B185" s="396" t="s">
        <v>505</v>
      </c>
      <c r="C185" s="388" t="s">
        <v>999</v>
      </c>
      <c r="D185" s="280">
        <v>87240.094578521646</v>
      </c>
      <c r="E185" s="280">
        <v>85954.931487366557</v>
      </c>
      <c r="F185" s="280">
        <f>E185-D185</f>
        <v>-1285.1630911550892</v>
      </c>
      <c r="G185" s="317">
        <f>F185/D185*100</f>
        <v>-1.4731335372388443</v>
      </c>
      <c r="H185" s="322" t="s">
        <v>1014</v>
      </c>
      <c r="I185" s="304"/>
      <c r="J185" s="384"/>
    </row>
    <row r="186" spans="1:10" s="383" customFormat="1" ht="15.75" customHeight="1" x14ac:dyDescent="0.25">
      <c r="A186" s="386" t="s">
        <v>506</v>
      </c>
      <c r="B186" s="398" t="s">
        <v>507</v>
      </c>
      <c r="C186" s="388" t="s">
        <v>999</v>
      </c>
      <c r="D186" s="280">
        <v>0</v>
      </c>
      <c r="E186" s="280">
        <v>0</v>
      </c>
      <c r="F186" s="280">
        <v>0</v>
      </c>
      <c r="G186" s="317">
        <v>0</v>
      </c>
      <c r="H186" s="322" t="s">
        <v>1014</v>
      </c>
      <c r="I186" s="304"/>
    </row>
    <row r="187" spans="1:10" s="383" customFormat="1" x14ac:dyDescent="0.25">
      <c r="A187" s="386" t="s">
        <v>508</v>
      </c>
      <c r="B187" s="398" t="s">
        <v>509</v>
      </c>
      <c r="C187" s="388" t="s">
        <v>999</v>
      </c>
      <c r="D187" s="280">
        <v>10796.445147563178</v>
      </c>
      <c r="E187" s="280">
        <f>E190+E188</f>
        <v>11271.895022662571</v>
      </c>
      <c r="F187" s="280">
        <f>E187-D187</f>
        <v>475.44987509939347</v>
      </c>
      <c r="G187" s="317">
        <f>F187/D187*100</f>
        <v>4.4037631702014934</v>
      </c>
      <c r="H187" s="322" t="s">
        <v>1014</v>
      </c>
      <c r="I187" s="304"/>
    </row>
    <row r="188" spans="1:10" s="383" customFormat="1" ht="15.75" customHeight="1" x14ac:dyDescent="0.25">
      <c r="A188" s="386" t="s">
        <v>510</v>
      </c>
      <c r="B188" s="397" t="s">
        <v>511</v>
      </c>
      <c r="C188" s="388" t="s">
        <v>999</v>
      </c>
      <c r="D188" s="280">
        <v>0</v>
      </c>
      <c r="E188" s="280">
        <v>0</v>
      </c>
      <c r="F188" s="280">
        <v>0</v>
      </c>
      <c r="G188" s="317">
        <v>0</v>
      </c>
      <c r="H188" s="322" t="s">
        <v>1014</v>
      </c>
      <c r="I188" s="304"/>
    </row>
    <row r="189" spans="1:10" s="383" customFormat="1" ht="15.75" customHeight="1" x14ac:dyDescent="0.25">
      <c r="A189" s="386" t="s">
        <v>512</v>
      </c>
      <c r="B189" s="397" t="s">
        <v>513</v>
      </c>
      <c r="C189" s="388" t="s">
        <v>999</v>
      </c>
      <c r="D189" s="280">
        <v>0</v>
      </c>
      <c r="E189" s="280">
        <v>0</v>
      </c>
      <c r="F189" s="280">
        <v>0</v>
      </c>
      <c r="G189" s="317">
        <v>0</v>
      </c>
      <c r="H189" s="322" t="s">
        <v>1014</v>
      </c>
      <c r="I189" s="304"/>
    </row>
    <row r="190" spans="1:10" s="383" customFormat="1" x14ac:dyDescent="0.25">
      <c r="A190" s="386" t="s">
        <v>514</v>
      </c>
      <c r="B190" s="397" t="s">
        <v>515</v>
      </c>
      <c r="C190" s="388" t="s">
        <v>999</v>
      </c>
      <c r="D190" s="280">
        <v>10796.445147563178</v>
      </c>
      <c r="E190" s="280">
        <v>11271.895022662571</v>
      </c>
      <c r="F190" s="280">
        <f>E190-D190</f>
        <v>475.44987509939347</v>
      </c>
      <c r="G190" s="317">
        <f>F190/D190*100</f>
        <v>4.4037631702014934</v>
      </c>
      <c r="H190" s="322" t="s">
        <v>1014</v>
      </c>
      <c r="I190" s="304"/>
    </row>
    <row r="191" spans="1:10" s="383" customFormat="1" ht="31.5" x14ac:dyDescent="0.25">
      <c r="A191" s="386" t="s">
        <v>516</v>
      </c>
      <c r="B191" s="398" t="s">
        <v>517</v>
      </c>
      <c r="C191" s="388" t="s">
        <v>999</v>
      </c>
      <c r="D191" s="280">
        <v>9229.6598278122419</v>
      </c>
      <c r="E191" s="280">
        <v>8668.2507667499031</v>
      </c>
      <c r="F191" s="280">
        <f>E191-D191</f>
        <v>-561.40906106233888</v>
      </c>
      <c r="G191" s="317">
        <f>F191/D191*100</f>
        <v>-6.0826625415880882</v>
      </c>
      <c r="H191" s="322" t="s">
        <v>1014</v>
      </c>
      <c r="I191" s="304"/>
    </row>
    <row r="192" spans="1:10" s="383" customFormat="1" ht="31.5" x14ac:dyDescent="0.25">
      <c r="A192" s="386" t="s">
        <v>518</v>
      </c>
      <c r="B192" s="398" t="s">
        <v>519</v>
      </c>
      <c r="C192" s="388" t="s">
        <v>999</v>
      </c>
      <c r="D192" s="280">
        <v>28709.209503967366</v>
      </c>
      <c r="E192" s="280">
        <v>28853.533431060001</v>
      </c>
      <c r="F192" s="280">
        <f>E192-D192</f>
        <v>144.32392709263513</v>
      </c>
      <c r="G192" s="317">
        <f>F192/D192*100</f>
        <v>0.50270951233502548</v>
      </c>
      <c r="H192" s="322" t="s">
        <v>1014</v>
      </c>
      <c r="I192" s="304"/>
    </row>
    <row r="193" spans="1:14" s="383" customFormat="1" ht="15.75" customHeight="1" x14ac:dyDescent="0.25">
      <c r="A193" s="386" t="s">
        <v>520</v>
      </c>
      <c r="B193" s="398" t="s">
        <v>521</v>
      </c>
      <c r="C193" s="388" t="s">
        <v>999</v>
      </c>
      <c r="D193" s="280" t="s">
        <v>476</v>
      </c>
      <c r="E193" s="280" t="s">
        <v>1014</v>
      </c>
      <c r="F193" s="280" t="s">
        <v>1014</v>
      </c>
      <c r="G193" s="317" t="s">
        <v>1014</v>
      </c>
      <c r="H193" s="322" t="s">
        <v>1014</v>
      </c>
      <c r="I193" s="304"/>
    </row>
    <row r="194" spans="1:14" s="383" customFormat="1" x14ac:dyDescent="0.25">
      <c r="A194" s="386" t="s">
        <v>522</v>
      </c>
      <c r="B194" s="398" t="s">
        <v>523</v>
      </c>
      <c r="C194" s="388" t="s">
        <v>999</v>
      </c>
      <c r="D194" s="280">
        <v>10327.949814302905</v>
      </c>
      <c r="E194" s="280">
        <v>9950.2349397411763</v>
      </c>
      <c r="F194" s="280">
        <f>E194-D194</f>
        <v>-377.71487456172872</v>
      </c>
      <c r="G194" s="317">
        <f>F194/D194*100</f>
        <v>-3.6572105921607143</v>
      </c>
      <c r="H194" s="322" t="s">
        <v>1014</v>
      </c>
      <c r="I194" s="304"/>
    </row>
    <row r="195" spans="1:14" s="383" customFormat="1" ht="31.5" x14ac:dyDescent="0.25">
      <c r="A195" s="386" t="s">
        <v>524</v>
      </c>
      <c r="B195" s="398" t="s">
        <v>525</v>
      </c>
      <c r="C195" s="388" t="s">
        <v>999</v>
      </c>
      <c r="D195" s="280">
        <v>2897.6433720176274</v>
      </c>
      <c r="E195" s="280">
        <v>2011.7063156167756</v>
      </c>
      <c r="F195" s="280">
        <f>E195-D195</f>
        <v>-885.93705640085182</v>
      </c>
      <c r="G195" s="317">
        <f>F195/D195*100</f>
        <v>-30.574399353498578</v>
      </c>
      <c r="H195" s="295" t="s">
        <v>1074</v>
      </c>
      <c r="I195" s="304"/>
    </row>
    <row r="196" spans="1:14" s="383" customFormat="1" x14ac:dyDescent="0.25">
      <c r="A196" s="386" t="s">
        <v>526</v>
      </c>
      <c r="B196" s="398" t="s">
        <v>527</v>
      </c>
      <c r="C196" s="388" t="s">
        <v>999</v>
      </c>
      <c r="D196" s="280">
        <v>7202.7385856022365</v>
      </c>
      <c r="E196" s="280">
        <v>8274.8738016941552</v>
      </c>
      <c r="F196" s="280">
        <f>E196-D196</f>
        <v>1072.1352160919187</v>
      </c>
      <c r="G196" s="317">
        <f>F196/D196*100</f>
        <v>14.88510520477643</v>
      </c>
      <c r="H196" s="322" t="s">
        <v>1076</v>
      </c>
      <c r="I196" s="304"/>
    </row>
    <row r="197" spans="1:14" s="383" customFormat="1" x14ac:dyDescent="0.25">
      <c r="A197" s="386" t="s">
        <v>528</v>
      </c>
      <c r="B197" s="397" t="s">
        <v>529</v>
      </c>
      <c r="C197" s="388" t="s">
        <v>999</v>
      </c>
      <c r="D197" s="280">
        <v>1484.50796694567</v>
      </c>
      <c r="E197" s="280">
        <v>3042.2186275115409</v>
      </c>
      <c r="F197" s="280">
        <f>E197-D197</f>
        <v>1557.710660565871</v>
      </c>
      <c r="G197" s="317">
        <f>F197/D197*100</f>
        <v>104.93110816850739</v>
      </c>
      <c r="H197" s="322" t="s">
        <v>1077</v>
      </c>
      <c r="I197" s="304"/>
    </row>
    <row r="198" spans="1:14" s="383" customFormat="1" x14ac:dyDescent="0.25">
      <c r="A198" s="386" t="s">
        <v>530</v>
      </c>
      <c r="B198" s="398" t="s">
        <v>531</v>
      </c>
      <c r="C198" s="388" t="s">
        <v>999</v>
      </c>
      <c r="D198" s="280">
        <v>2409.1164118622223</v>
      </c>
      <c r="E198" s="280">
        <v>1819.4519506290198</v>
      </c>
      <c r="F198" s="280">
        <f t="shared" ref="F198:F252" si="12">E198-D198</f>
        <v>-589.66446123320247</v>
      </c>
      <c r="G198" s="317">
        <f t="shared" ref="G198:G252" si="13">F198/D198*100</f>
        <v>-24.476378905135508</v>
      </c>
      <c r="H198" s="322" t="s">
        <v>1014</v>
      </c>
      <c r="I198" s="304"/>
    </row>
    <row r="199" spans="1:14" s="383" customFormat="1" x14ac:dyDescent="0.25">
      <c r="A199" s="386" t="s">
        <v>532</v>
      </c>
      <c r="B199" s="398" t="s">
        <v>533</v>
      </c>
      <c r="C199" s="388" t="s">
        <v>999</v>
      </c>
      <c r="D199" s="280">
        <v>4956.3874532695918</v>
      </c>
      <c r="E199" s="280">
        <v>5193.0282352319027</v>
      </c>
      <c r="F199" s="280">
        <f t="shared" si="12"/>
        <v>236.64078196231094</v>
      </c>
      <c r="G199" s="317">
        <f t="shared" si="13"/>
        <v>4.7744609192367626</v>
      </c>
      <c r="H199" s="322" t="s">
        <v>1014</v>
      </c>
      <c r="I199" s="304"/>
    </row>
    <row r="200" spans="1:14" s="383" customFormat="1" x14ac:dyDescent="0.25">
      <c r="A200" s="386" t="s">
        <v>534</v>
      </c>
      <c r="B200" s="398" t="s">
        <v>535</v>
      </c>
      <c r="C200" s="388" t="s">
        <v>999</v>
      </c>
      <c r="D200" s="280">
        <v>538.87068898107691</v>
      </c>
      <c r="E200" s="280">
        <v>387.8137194461458</v>
      </c>
      <c r="F200" s="280">
        <f t="shared" si="12"/>
        <v>-151.05696953493111</v>
      </c>
      <c r="G200" s="317">
        <f t="shared" si="13"/>
        <v>-28.032136953033582</v>
      </c>
      <c r="H200" s="322" t="s">
        <v>1014</v>
      </c>
      <c r="I200" s="304"/>
    </row>
    <row r="201" spans="1:14" s="383" customFormat="1" ht="31.5" x14ac:dyDescent="0.25">
      <c r="A201" s="386" t="s">
        <v>536</v>
      </c>
      <c r="B201" s="398" t="s">
        <v>537</v>
      </c>
      <c r="C201" s="388" t="s">
        <v>999</v>
      </c>
      <c r="D201" s="280">
        <v>1439.4057069156206</v>
      </c>
      <c r="E201" s="280">
        <v>1223.9611088015693</v>
      </c>
      <c r="F201" s="280">
        <f t="shared" si="12"/>
        <v>-215.44459811405136</v>
      </c>
      <c r="G201" s="317">
        <f t="shared" si="13"/>
        <v>-14.967607609095088</v>
      </c>
      <c r="H201" s="322" t="s">
        <v>1014</v>
      </c>
      <c r="I201" s="304"/>
    </row>
    <row r="202" spans="1:14" s="383" customFormat="1" x14ac:dyDescent="0.25">
      <c r="A202" s="386" t="s">
        <v>538</v>
      </c>
      <c r="B202" s="398" t="s">
        <v>539</v>
      </c>
      <c r="C202" s="388" t="s">
        <v>999</v>
      </c>
      <c r="D202" s="280">
        <v>8732.6680662275794</v>
      </c>
      <c r="E202" s="280">
        <f>E185-E187-E191-E192-E194-E195-E196-E198-E199-E200-E201</f>
        <v>8300.1821957333395</v>
      </c>
      <c r="F202" s="280">
        <f t="shared" si="12"/>
        <v>-432.48587049423986</v>
      </c>
      <c r="G202" s="317">
        <f t="shared" si="13"/>
        <v>-4.9525055482965268</v>
      </c>
      <c r="H202" s="322" t="s">
        <v>1014</v>
      </c>
      <c r="I202" s="304"/>
      <c r="M202" s="384"/>
      <c r="N202" s="384"/>
    </row>
    <row r="203" spans="1:14" s="383" customFormat="1" x14ac:dyDescent="0.25">
      <c r="A203" s="386" t="s">
        <v>540</v>
      </c>
      <c r="B203" s="396" t="s">
        <v>541</v>
      </c>
      <c r="C203" s="388" t="s">
        <v>999</v>
      </c>
      <c r="D203" s="280">
        <v>17.571231251579544</v>
      </c>
      <c r="E203" s="280">
        <f>E204</f>
        <v>57.963001412738606</v>
      </c>
      <c r="F203" s="280">
        <f t="shared" si="12"/>
        <v>40.391770161159059</v>
      </c>
      <c r="G203" s="317">
        <f t="shared" si="13"/>
        <v>229.87444410037057</v>
      </c>
      <c r="H203" s="322" t="s">
        <v>1014</v>
      </c>
      <c r="I203" s="304"/>
    </row>
    <row r="204" spans="1:14" s="383" customFormat="1" x14ac:dyDescent="0.25">
      <c r="A204" s="386" t="s">
        <v>542</v>
      </c>
      <c r="B204" s="398" t="s">
        <v>543</v>
      </c>
      <c r="C204" s="388" t="s">
        <v>999</v>
      </c>
      <c r="D204" s="280">
        <v>17.571231251579544</v>
      </c>
      <c r="E204" s="280">
        <v>57.963001412738606</v>
      </c>
      <c r="F204" s="280">
        <f t="shared" si="12"/>
        <v>40.391770161159059</v>
      </c>
      <c r="G204" s="317">
        <f t="shared" si="13"/>
        <v>229.87444410037057</v>
      </c>
      <c r="H204" s="322" t="s">
        <v>1014</v>
      </c>
      <c r="I204" s="304"/>
    </row>
    <row r="205" spans="1:14" s="383" customFormat="1" x14ac:dyDescent="0.25">
      <c r="A205" s="386" t="s">
        <v>544</v>
      </c>
      <c r="B205" s="398" t="s">
        <v>545</v>
      </c>
      <c r="C205" s="388" t="s">
        <v>999</v>
      </c>
      <c r="D205" s="280">
        <v>0</v>
      </c>
      <c r="E205" s="280">
        <v>0</v>
      </c>
      <c r="F205" s="280">
        <f t="shared" si="12"/>
        <v>0</v>
      </c>
      <c r="G205" s="317">
        <v>0</v>
      </c>
      <c r="H205" s="322" t="s">
        <v>1014</v>
      </c>
      <c r="I205" s="304"/>
    </row>
    <row r="206" spans="1:14" s="383" customFormat="1" ht="31.5" x14ac:dyDescent="0.25">
      <c r="A206" s="386" t="s">
        <v>546</v>
      </c>
      <c r="B206" s="397" t="s">
        <v>547</v>
      </c>
      <c r="C206" s="388" t="s">
        <v>999</v>
      </c>
      <c r="D206" s="280">
        <v>0</v>
      </c>
      <c r="E206" s="280">
        <v>0</v>
      </c>
      <c r="F206" s="280">
        <f t="shared" si="12"/>
        <v>0</v>
      </c>
      <c r="G206" s="317">
        <v>0</v>
      </c>
      <c r="H206" s="322" t="s">
        <v>1014</v>
      </c>
      <c r="I206" s="304"/>
    </row>
    <row r="207" spans="1:14" s="383" customFormat="1" x14ac:dyDescent="0.25">
      <c r="A207" s="386" t="s">
        <v>548</v>
      </c>
      <c r="B207" s="399" t="s">
        <v>251</v>
      </c>
      <c r="C207" s="388" t="s">
        <v>999</v>
      </c>
      <c r="D207" s="280">
        <v>0</v>
      </c>
      <c r="E207" s="280">
        <v>0</v>
      </c>
      <c r="F207" s="280">
        <f t="shared" si="12"/>
        <v>0</v>
      </c>
      <c r="G207" s="317">
        <v>0</v>
      </c>
      <c r="H207" s="322" t="s">
        <v>1014</v>
      </c>
      <c r="I207" s="304"/>
    </row>
    <row r="208" spans="1:14" s="383" customFormat="1" x14ac:dyDescent="0.25">
      <c r="A208" s="386" t="s">
        <v>549</v>
      </c>
      <c r="B208" s="399" t="s">
        <v>255</v>
      </c>
      <c r="C208" s="388" t="s">
        <v>999</v>
      </c>
      <c r="D208" s="280">
        <v>0</v>
      </c>
      <c r="E208" s="280">
        <v>0</v>
      </c>
      <c r="F208" s="280">
        <f t="shared" si="12"/>
        <v>0</v>
      </c>
      <c r="G208" s="317">
        <v>0</v>
      </c>
      <c r="H208" s="322" t="s">
        <v>1014</v>
      </c>
      <c r="I208" s="304"/>
    </row>
    <row r="209" spans="1:13" s="383" customFormat="1" x14ac:dyDescent="0.25">
      <c r="A209" s="386" t="s">
        <v>550</v>
      </c>
      <c r="B209" s="398" t="s">
        <v>551</v>
      </c>
      <c r="C209" s="388" t="s">
        <v>999</v>
      </c>
      <c r="D209" s="280">
        <v>0</v>
      </c>
      <c r="E209" s="280">
        <v>0</v>
      </c>
      <c r="F209" s="280">
        <f t="shared" si="12"/>
        <v>0</v>
      </c>
      <c r="G209" s="317">
        <v>0</v>
      </c>
      <c r="H209" s="322" t="s">
        <v>1014</v>
      </c>
      <c r="I209" s="304"/>
    </row>
    <row r="210" spans="1:13" s="383" customFormat="1" x14ac:dyDescent="0.25">
      <c r="A210" s="386" t="s">
        <v>552</v>
      </c>
      <c r="B210" s="396" t="s">
        <v>553</v>
      </c>
      <c r="C210" s="388" t="s">
        <v>999</v>
      </c>
      <c r="D210" s="280">
        <v>24471.362593069996</v>
      </c>
      <c r="E210" s="280">
        <f>E373</f>
        <v>25670.30865128</v>
      </c>
      <c r="F210" s="280">
        <f t="shared" si="12"/>
        <v>1198.9460582100037</v>
      </c>
      <c r="G210" s="317">
        <f t="shared" si="13"/>
        <v>4.8993841419747142</v>
      </c>
      <c r="H210" s="322" t="s">
        <v>1014</v>
      </c>
      <c r="I210" s="304"/>
    </row>
    <row r="211" spans="1:13" s="383" customFormat="1" x14ac:dyDescent="0.25">
      <c r="A211" s="386" t="s">
        <v>554</v>
      </c>
      <c r="B211" s="398" t="s">
        <v>555</v>
      </c>
      <c r="C211" s="388" t="s">
        <v>999</v>
      </c>
      <c r="D211" s="280">
        <v>22120.140152859982</v>
      </c>
      <c r="E211" s="280">
        <f>E212+E213+E214+E215+E216+E217</f>
        <v>24793.025147109987</v>
      </c>
      <c r="F211" s="280">
        <f t="shared" si="12"/>
        <v>2672.8849942500055</v>
      </c>
      <c r="G211" s="317">
        <f t="shared" si="13"/>
        <v>12.083490320491572</v>
      </c>
      <c r="H211" s="322" t="s">
        <v>1014</v>
      </c>
      <c r="I211" s="304"/>
    </row>
    <row r="212" spans="1:13" s="383" customFormat="1" ht="53.25" customHeight="1" x14ac:dyDescent="0.25">
      <c r="A212" s="386" t="s">
        <v>556</v>
      </c>
      <c r="B212" s="397" t="s">
        <v>557</v>
      </c>
      <c r="C212" s="388" t="s">
        <v>999</v>
      </c>
      <c r="D212" s="281">
        <v>8200.6411861199977</v>
      </c>
      <c r="E212" s="280">
        <v>9321.9006020679826</v>
      </c>
      <c r="F212" s="280">
        <f t="shared" si="12"/>
        <v>1121.259415947985</v>
      </c>
      <c r="G212" s="317">
        <f t="shared" si="13"/>
        <v>13.67282619127116</v>
      </c>
      <c r="H212" s="322" t="s">
        <v>1014</v>
      </c>
      <c r="I212" s="304"/>
      <c r="K212" s="384"/>
    </row>
    <row r="213" spans="1:13" s="383" customFormat="1" x14ac:dyDescent="0.25">
      <c r="A213" s="386" t="s">
        <v>558</v>
      </c>
      <c r="B213" s="397" t="s">
        <v>559</v>
      </c>
      <c r="C213" s="388" t="s">
        <v>999</v>
      </c>
      <c r="D213" s="281">
        <v>12429.389766669981</v>
      </c>
      <c r="E213" s="280">
        <v>15017.218709862002</v>
      </c>
      <c r="F213" s="280">
        <f t="shared" si="12"/>
        <v>2587.8289431920202</v>
      </c>
      <c r="G213" s="317">
        <f t="shared" si="13"/>
        <v>20.820241313305747</v>
      </c>
      <c r="H213" s="322" t="s">
        <v>1014</v>
      </c>
      <c r="I213" s="304"/>
    </row>
    <row r="214" spans="1:13" s="383" customFormat="1" ht="36" customHeight="1" x14ac:dyDescent="0.25">
      <c r="A214" s="386" t="s">
        <v>560</v>
      </c>
      <c r="B214" s="397" t="s">
        <v>561</v>
      </c>
      <c r="C214" s="388" t="s">
        <v>999</v>
      </c>
      <c r="D214" s="281">
        <v>1.25779324</v>
      </c>
      <c r="E214" s="280">
        <v>10.20597225</v>
      </c>
      <c r="F214" s="280">
        <f t="shared" si="12"/>
        <v>8.9481790100000005</v>
      </c>
      <c r="G214" s="317">
        <f t="shared" si="13"/>
        <v>711.41891412932068</v>
      </c>
      <c r="H214" s="322" t="s">
        <v>1014</v>
      </c>
      <c r="I214" s="304"/>
      <c r="L214" s="384"/>
    </row>
    <row r="215" spans="1:13" s="383" customFormat="1" x14ac:dyDescent="0.25">
      <c r="A215" s="386" t="s">
        <v>562</v>
      </c>
      <c r="B215" s="397" t="s">
        <v>563</v>
      </c>
      <c r="C215" s="388" t="s">
        <v>999</v>
      </c>
      <c r="D215" s="281">
        <v>1488.8514068299999</v>
      </c>
      <c r="E215" s="280">
        <v>443.69986293000011</v>
      </c>
      <c r="F215" s="280">
        <f t="shared" si="12"/>
        <v>-1045.1515438999998</v>
      </c>
      <c r="G215" s="317">
        <f t="shared" si="13"/>
        <v>-70.198512699483743</v>
      </c>
      <c r="H215" s="322" t="s">
        <v>1014</v>
      </c>
      <c r="I215" s="304"/>
    </row>
    <row r="216" spans="1:13" s="383" customFormat="1" x14ac:dyDescent="0.25">
      <c r="A216" s="386" t="s">
        <v>564</v>
      </c>
      <c r="B216" s="397" t="s">
        <v>565</v>
      </c>
      <c r="C216" s="388" t="s">
        <v>999</v>
      </c>
      <c r="D216" s="281">
        <v>0</v>
      </c>
      <c r="E216" s="280">
        <v>0</v>
      </c>
      <c r="F216" s="280">
        <f t="shared" si="12"/>
        <v>0</v>
      </c>
      <c r="G216" s="317">
        <v>0</v>
      </c>
      <c r="H216" s="322" t="s">
        <v>1014</v>
      </c>
      <c r="I216" s="304"/>
      <c r="M216" s="384"/>
    </row>
    <row r="217" spans="1:13" s="383" customFormat="1" x14ac:dyDescent="0.25">
      <c r="A217" s="386" t="s">
        <v>566</v>
      </c>
      <c r="B217" s="397" t="s">
        <v>567</v>
      </c>
      <c r="C217" s="388" t="s">
        <v>999</v>
      </c>
      <c r="D217" s="281">
        <v>0</v>
      </c>
      <c r="E217" s="280">
        <v>0</v>
      </c>
      <c r="F217" s="280">
        <f t="shared" si="12"/>
        <v>0</v>
      </c>
      <c r="G217" s="317">
        <v>0</v>
      </c>
      <c r="H217" s="322" t="s">
        <v>1014</v>
      </c>
      <c r="I217" s="304"/>
    </row>
    <row r="218" spans="1:13" s="383" customFormat="1" x14ac:dyDescent="0.25">
      <c r="A218" s="386" t="s">
        <v>568</v>
      </c>
      <c r="B218" s="398" t="s">
        <v>569</v>
      </c>
      <c r="C218" s="388" t="s">
        <v>999</v>
      </c>
      <c r="D218" s="281">
        <v>689.22379810000007</v>
      </c>
      <c r="E218" s="280">
        <v>877.28350254999987</v>
      </c>
      <c r="F218" s="280">
        <f t="shared" si="12"/>
        <v>188.0597044499998</v>
      </c>
      <c r="G218" s="317">
        <f t="shared" si="13"/>
        <v>27.285724168032001</v>
      </c>
      <c r="H218" s="322" t="s">
        <v>1014</v>
      </c>
      <c r="I218" s="304"/>
    </row>
    <row r="219" spans="1:13" s="383" customFormat="1" x14ac:dyDescent="0.25">
      <c r="A219" s="386" t="s">
        <v>570</v>
      </c>
      <c r="B219" s="398" t="s">
        <v>571</v>
      </c>
      <c r="C219" s="388" t="s">
        <v>999</v>
      </c>
      <c r="D219" s="281">
        <v>1661.99864211</v>
      </c>
      <c r="E219" s="280">
        <v>0</v>
      </c>
      <c r="F219" s="280">
        <f t="shared" si="12"/>
        <v>-1661.99864211</v>
      </c>
      <c r="G219" s="317">
        <f t="shared" si="13"/>
        <v>-100</v>
      </c>
      <c r="H219" s="322" t="s">
        <v>1014</v>
      </c>
      <c r="I219" s="304"/>
    </row>
    <row r="220" spans="1:13" s="383" customFormat="1" x14ac:dyDescent="0.25">
      <c r="A220" s="386" t="s">
        <v>572</v>
      </c>
      <c r="B220" s="398" t="s">
        <v>378</v>
      </c>
      <c r="C220" s="388" t="s">
        <v>476</v>
      </c>
      <c r="D220" s="280">
        <v>0</v>
      </c>
      <c r="E220" s="280">
        <v>0</v>
      </c>
      <c r="F220" s="280">
        <f t="shared" ref="F220" si="14">E220-D220</f>
        <v>0</v>
      </c>
      <c r="G220" s="317">
        <v>0</v>
      </c>
      <c r="H220" s="322" t="s">
        <v>1014</v>
      </c>
      <c r="I220" s="304"/>
    </row>
    <row r="221" spans="1:13" s="383" customFormat="1" ht="28.5" customHeight="1" x14ac:dyDescent="0.25">
      <c r="A221" s="386" t="s">
        <v>573</v>
      </c>
      <c r="B221" s="398" t="s">
        <v>574</v>
      </c>
      <c r="C221" s="388" t="s">
        <v>999</v>
      </c>
      <c r="D221" s="280">
        <v>1661.99864211</v>
      </c>
      <c r="E221" s="280">
        <v>1109.7089648199992</v>
      </c>
      <c r="F221" s="280">
        <f t="shared" si="12"/>
        <v>-552.28967729000078</v>
      </c>
      <c r="G221" s="317">
        <f t="shared" si="13"/>
        <v>-33.230452979723154</v>
      </c>
      <c r="H221" s="322" t="s">
        <v>1073</v>
      </c>
      <c r="I221" s="304"/>
    </row>
    <row r="222" spans="1:13" s="383" customFormat="1" x14ac:dyDescent="0.25">
      <c r="A222" s="386" t="s">
        <v>575</v>
      </c>
      <c r="B222" s="396" t="s">
        <v>576</v>
      </c>
      <c r="C222" s="388" t="s">
        <v>999</v>
      </c>
      <c r="D222" s="280">
        <v>2733.0468932091203</v>
      </c>
      <c r="E222" s="280">
        <f>E223+E224+E234</f>
        <v>910.70658298677563</v>
      </c>
      <c r="F222" s="280">
        <f t="shared" si="12"/>
        <v>-1822.3403102223447</v>
      </c>
      <c r="G222" s="317">
        <f t="shared" si="13"/>
        <v>-66.677974488852186</v>
      </c>
      <c r="H222" s="322" t="s">
        <v>1014</v>
      </c>
      <c r="I222" s="304"/>
    </row>
    <row r="223" spans="1:13" s="383" customFormat="1" x14ac:dyDescent="0.25">
      <c r="A223" s="386" t="s">
        <v>577</v>
      </c>
      <c r="B223" s="398" t="s">
        <v>578</v>
      </c>
      <c r="C223" s="388" t="s">
        <v>999</v>
      </c>
      <c r="D223" s="280">
        <v>0</v>
      </c>
      <c r="E223" s="280">
        <v>0</v>
      </c>
      <c r="F223" s="280">
        <f t="shared" si="12"/>
        <v>0</v>
      </c>
      <c r="G223" s="317">
        <v>0</v>
      </c>
      <c r="H223" s="322" t="s">
        <v>1014</v>
      </c>
      <c r="I223" s="304"/>
    </row>
    <row r="224" spans="1:13" s="383" customFormat="1" x14ac:dyDescent="0.25">
      <c r="A224" s="386" t="s">
        <v>579</v>
      </c>
      <c r="B224" s="398" t="s">
        <v>580</v>
      </c>
      <c r="C224" s="388" t="s">
        <v>999</v>
      </c>
      <c r="D224" s="280">
        <v>2193.0468932091203</v>
      </c>
      <c r="E224" s="280">
        <v>0</v>
      </c>
      <c r="F224" s="280">
        <f t="shared" si="12"/>
        <v>-2193.0468932091203</v>
      </c>
      <c r="G224" s="317">
        <f t="shared" si="13"/>
        <v>-100</v>
      </c>
      <c r="H224" s="322" t="s">
        <v>1080</v>
      </c>
      <c r="I224" s="304"/>
    </row>
    <row r="225" spans="1:9" s="383" customFormat="1" x14ac:dyDescent="0.25">
      <c r="A225" s="386" t="s">
        <v>581</v>
      </c>
      <c r="B225" s="397" t="s">
        <v>582</v>
      </c>
      <c r="C225" s="388" t="s">
        <v>999</v>
      </c>
      <c r="D225" s="280">
        <v>0</v>
      </c>
      <c r="E225" s="280">
        <f>E224-E227</f>
        <v>0</v>
      </c>
      <c r="F225" s="280">
        <f t="shared" si="12"/>
        <v>0</v>
      </c>
      <c r="G225" s="317">
        <v>0</v>
      </c>
      <c r="H225" s="322" t="s">
        <v>1014</v>
      </c>
      <c r="I225" s="304"/>
    </row>
    <row r="226" spans="1:9" s="383" customFormat="1" x14ac:dyDescent="0.25">
      <c r="A226" s="386" t="s">
        <v>583</v>
      </c>
      <c r="B226" s="397" t="s">
        <v>584</v>
      </c>
      <c r="C226" s="388" t="s">
        <v>999</v>
      </c>
      <c r="D226" s="280">
        <v>0</v>
      </c>
      <c r="E226" s="280">
        <v>0</v>
      </c>
      <c r="F226" s="280">
        <f t="shared" si="12"/>
        <v>0</v>
      </c>
      <c r="G226" s="317">
        <v>0</v>
      </c>
      <c r="H226" s="322" t="s">
        <v>1014</v>
      </c>
      <c r="I226" s="304"/>
    </row>
    <row r="227" spans="1:9" s="383" customFormat="1" ht="31.5" x14ac:dyDescent="0.25">
      <c r="A227" s="386" t="s">
        <v>585</v>
      </c>
      <c r="B227" s="397" t="s">
        <v>586</v>
      </c>
      <c r="C227" s="388" t="s">
        <v>999</v>
      </c>
      <c r="D227" s="280">
        <v>2193.0468932091203</v>
      </c>
      <c r="E227" s="280">
        <f>E239</f>
        <v>0</v>
      </c>
      <c r="F227" s="280">
        <f t="shared" si="12"/>
        <v>-2193.0468932091203</v>
      </c>
      <c r="G227" s="317">
        <f t="shared" si="13"/>
        <v>-100</v>
      </c>
      <c r="H227" s="295" t="s">
        <v>1079</v>
      </c>
      <c r="I227" s="304"/>
    </row>
    <row r="228" spans="1:9" s="383" customFormat="1" x14ac:dyDescent="0.25">
      <c r="A228" s="386" t="s">
        <v>587</v>
      </c>
      <c r="B228" s="398" t="s">
        <v>588</v>
      </c>
      <c r="C228" s="388" t="s">
        <v>999</v>
      </c>
      <c r="D228" s="280">
        <v>0</v>
      </c>
      <c r="E228" s="280">
        <v>0</v>
      </c>
      <c r="F228" s="280">
        <f t="shared" si="12"/>
        <v>0</v>
      </c>
      <c r="G228" s="317">
        <v>0</v>
      </c>
      <c r="H228" s="322" t="s">
        <v>1014</v>
      </c>
      <c r="I228" s="304"/>
    </row>
    <row r="229" spans="1:9" s="383" customFormat="1" x14ac:dyDescent="0.25">
      <c r="A229" s="386" t="s">
        <v>589</v>
      </c>
      <c r="B229" s="398" t="s">
        <v>590</v>
      </c>
      <c r="C229" s="388" t="s">
        <v>999</v>
      </c>
      <c r="D229" s="280">
        <v>0</v>
      </c>
      <c r="E229" s="280">
        <v>0</v>
      </c>
      <c r="F229" s="280">
        <f t="shared" si="12"/>
        <v>0</v>
      </c>
      <c r="G229" s="317">
        <v>0</v>
      </c>
      <c r="H229" s="322" t="s">
        <v>1014</v>
      </c>
      <c r="I229" s="304"/>
    </row>
    <row r="230" spans="1:9" s="383" customFormat="1" x14ac:dyDescent="0.25">
      <c r="A230" s="386" t="s">
        <v>591</v>
      </c>
      <c r="B230" s="397" t="s">
        <v>592</v>
      </c>
      <c r="C230" s="388" t="s">
        <v>999</v>
      </c>
      <c r="D230" s="280">
        <v>0</v>
      </c>
      <c r="E230" s="280">
        <v>0</v>
      </c>
      <c r="F230" s="280">
        <f t="shared" si="12"/>
        <v>0</v>
      </c>
      <c r="G230" s="317">
        <v>0</v>
      </c>
      <c r="H230" s="322" t="s">
        <v>1014</v>
      </c>
      <c r="I230" s="304"/>
    </row>
    <row r="231" spans="1:9" s="383" customFormat="1" x14ac:dyDescent="0.25">
      <c r="A231" s="386" t="s">
        <v>593</v>
      </c>
      <c r="B231" s="397" t="s">
        <v>594</v>
      </c>
      <c r="C231" s="388" t="s">
        <v>999</v>
      </c>
      <c r="D231" s="280">
        <v>0</v>
      </c>
      <c r="E231" s="280">
        <v>0</v>
      </c>
      <c r="F231" s="280">
        <f t="shared" si="12"/>
        <v>0</v>
      </c>
      <c r="G231" s="317">
        <v>0</v>
      </c>
      <c r="H231" s="322" t="s">
        <v>1014</v>
      </c>
      <c r="I231" s="304"/>
    </row>
    <row r="232" spans="1:9" s="383" customFormat="1" x14ac:dyDescent="0.25">
      <c r="A232" s="386" t="s">
        <v>595</v>
      </c>
      <c r="B232" s="398" t="s">
        <v>596</v>
      </c>
      <c r="C232" s="388" t="s">
        <v>999</v>
      </c>
      <c r="D232" s="280">
        <v>0</v>
      </c>
      <c r="E232" s="280">
        <v>0</v>
      </c>
      <c r="F232" s="280">
        <f t="shared" si="12"/>
        <v>0</v>
      </c>
      <c r="G232" s="317">
        <v>0</v>
      </c>
      <c r="H232" s="322" t="s">
        <v>1014</v>
      </c>
      <c r="I232" s="304"/>
    </row>
    <row r="233" spans="1:9" s="383" customFormat="1" x14ac:dyDescent="0.25">
      <c r="A233" s="386" t="s">
        <v>597</v>
      </c>
      <c r="B233" s="398" t="s">
        <v>598</v>
      </c>
      <c r="C233" s="388" t="s">
        <v>999</v>
      </c>
      <c r="D233" s="280">
        <v>0</v>
      </c>
      <c r="E233" s="280">
        <v>0</v>
      </c>
      <c r="F233" s="280">
        <f t="shared" si="12"/>
        <v>0</v>
      </c>
      <c r="G233" s="317">
        <v>0</v>
      </c>
      <c r="H233" s="322" t="s">
        <v>1014</v>
      </c>
      <c r="I233" s="304"/>
    </row>
    <row r="234" spans="1:9" s="383" customFormat="1" ht="31.5" x14ac:dyDescent="0.25">
      <c r="A234" s="386" t="s">
        <v>599</v>
      </c>
      <c r="B234" s="398" t="s">
        <v>600</v>
      </c>
      <c r="C234" s="388" t="s">
        <v>999</v>
      </c>
      <c r="D234" s="280">
        <v>540</v>
      </c>
      <c r="E234" s="280">
        <v>910.70658298677563</v>
      </c>
      <c r="F234" s="280">
        <f t="shared" si="12"/>
        <v>370.70658298677563</v>
      </c>
      <c r="G234" s="317">
        <f t="shared" si="13"/>
        <v>68.649367219773268</v>
      </c>
      <c r="H234" s="295" t="s">
        <v>1021</v>
      </c>
      <c r="I234" s="304"/>
    </row>
    <row r="235" spans="1:9" s="383" customFormat="1" x14ac:dyDescent="0.25">
      <c r="A235" s="386" t="s">
        <v>601</v>
      </c>
      <c r="B235" s="396" t="s">
        <v>602</v>
      </c>
      <c r="C235" s="388" t="s">
        <v>999</v>
      </c>
      <c r="D235" s="281">
        <v>11179.103143436541</v>
      </c>
      <c r="E235" s="280">
        <f>E236+E240</f>
        <v>21486.056250227422</v>
      </c>
      <c r="F235" s="280">
        <f t="shared" si="12"/>
        <v>10306.953106790881</v>
      </c>
      <c r="G235" s="317">
        <f t="shared" si="13"/>
        <v>92.198389929359266</v>
      </c>
      <c r="H235" s="322" t="s">
        <v>1081</v>
      </c>
      <c r="I235" s="304"/>
    </row>
    <row r="236" spans="1:9" s="383" customFormat="1" x14ac:dyDescent="0.25">
      <c r="A236" s="386" t="s">
        <v>603</v>
      </c>
      <c r="B236" s="398" t="s">
        <v>604</v>
      </c>
      <c r="C236" s="388" t="s">
        <v>999</v>
      </c>
      <c r="D236" s="280">
        <v>7693.046893209118</v>
      </c>
      <c r="E236" s="280">
        <v>18000</v>
      </c>
      <c r="F236" s="280">
        <f t="shared" si="12"/>
        <v>10306.953106790883</v>
      </c>
      <c r="G236" s="317">
        <f t="shared" si="13"/>
        <v>133.97751566923552</v>
      </c>
      <c r="H236" s="322" t="s">
        <v>1082</v>
      </c>
      <c r="I236" s="304"/>
    </row>
    <row r="237" spans="1:9" s="383" customFormat="1" x14ac:dyDescent="0.25">
      <c r="A237" s="386" t="s">
        <v>605</v>
      </c>
      <c r="B237" s="397" t="s">
        <v>582</v>
      </c>
      <c r="C237" s="388" t="s">
        <v>999</v>
      </c>
      <c r="D237" s="280">
        <v>5499.9999999999982</v>
      </c>
      <c r="E237" s="280">
        <f>E236-E238-E239</f>
        <v>18000</v>
      </c>
      <c r="F237" s="280">
        <f t="shared" si="12"/>
        <v>12500.000000000002</v>
      </c>
      <c r="G237" s="317">
        <v>0</v>
      </c>
      <c r="H237" s="322" t="s">
        <v>1014</v>
      </c>
      <c r="I237" s="304"/>
    </row>
    <row r="238" spans="1:9" s="383" customFormat="1" x14ac:dyDescent="0.25">
      <c r="A238" s="386" t="s">
        <v>606</v>
      </c>
      <c r="B238" s="397" t="s">
        <v>584</v>
      </c>
      <c r="C238" s="388" t="s">
        <v>999</v>
      </c>
      <c r="D238" s="280">
        <v>0</v>
      </c>
      <c r="E238" s="280">
        <v>0</v>
      </c>
      <c r="F238" s="280">
        <f t="shared" si="12"/>
        <v>0</v>
      </c>
      <c r="G238" s="317">
        <v>0</v>
      </c>
      <c r="H238" s="322" t="s">
        <v>1014</v>
      </c>
      <c r="I238" s="304"/>
    </row>
    <row r="239" spans="1:9" s="383" customFormat="1" ht="31.5" x14ac:dyDescent="0.25">
      <c r="A239" s="386" t="s">
        <v>607</v>
      </c>
      <c r="B239" s="397" t="s">
        <v>586</v>
      </c>
      <c r="C239" s="388" t="s">
        <v>999</v>
      </c>
      <c r="D239" s="280">
        <v>2193.0468932091203</v>
      </c>
      <c r="E239" s="280">
        <f>IF(E236-E238&lt;E224,E236-E238,E224)</f>
        <v>0</v>
      </c>
      <c r="F239" s="280">
        <f t="shared" si="12"/>
        <v>-2193.0468932091203</v>
      </c>
      <c r="G239" s="317">
        <f t="shared" si="13"/>
        <v>-100</v>
      </c>
      <c r="H239" s="295" t="s">
        <v>1079</v>
      </c>
      <c r="I239" s="304"/>
    </row>
    <row r="240" spans="1:9" s="383" customFormat="1" x14ac:dyDescent="0.25">
      <c r="A240" s="386" t="s">
        <v>608</v>
      </c>
      <c r="B240" s="398" t="s">
        <v>473</v>
      </c>
      <c r="C240" s="388" t="s">
        <v>999</v>
      </c>
      <c r="D240" s="280">
        <v>3486.0562502274233</v>
      </c>
      <c r="E240" s="280">
        <v>3486.0562502274233</v>
      </c>
      <c r="F240" s="280">
        <f t="shared" si="12"/>
        <v>0</v>
      </c>
      <c r="G240" s="317">
        <f t="shared" si="13"/>
        <v>0</v>
      </c>
      <c r="H240" s="322" t="s">
        <v>1014</v>
      </c>
      <c r="I240" s="304"/>
    </row>
    <row r="241" spans="1:9" s="383" customFormat="1" x14ac:dyDescent="0.25">
      <c r="A241" s="386" t="s">
        <v>609</v>
      </c>
      <c r="B241" s="398" t="s">
        <v>610</v>
      </c>
      <c r="C241" s="388" t="s">
        <v>999</v>
      </c>
      <c r="D241" s="280">
        <v>0</v>
      </c>
      <c r="E241" s="280">
        <v>0</v>
      </c>
      <c r="F241" s="280">
        <f t="shared" si="12"/>
        <v>0</v>
      </c>
      <c r="G241" s="317">
        <v>0</v>
      </c>
      <c r="H241" s="322" t="s">
        <v>1014</v>
      </c>
      <c r="I241" s="304"/>
    </row>
    <row r="242" spans="1:9" s="383" customFormat="1" ht="31.5" x14ac:dyDescent="0.25">
      <c r="A242" s="386" t="s">
        <v>611</v>
      </c>
      <c r="B242" s="396" t="s">
        <v>612</v>
      </c>
      <c r="C242" s="388" t="s">
        <v>999</v>
      </c>
      <c r="D242" s="280">
        <v>25170.714386228909</v>
      </c>
      <c r="E242" s="280">
        <f>E167-E185</f>
        <v>51656.999533084483</v>
      </c>
      <c r="F242" s="280">
        <f t="shared" si="12"/>
        <v>26486.285146855575</v>
      </c>
      <c r="G242" s="317">
        <f t="shared" si="13"/>
        <v>105.22659285882814</v>
      </c>
      <c r="H242" s="322" t="s">
        <v>1014</v>
      </c>
      <c r="I242" s="304"/>
    </row>
    <row r="243" spans="1:9" s="383" customFormat="1" ht="31.5" x14ac:dyDescent="0.25">
      <c r="A243" s="386" t="s">
        <v>613</v>
      </c>
      <c r="B243" s="396" t="s">
        <v>614</v>
      </c>
      <c r="C243" s="388" t="s">
        <v>999</v>
      </c>
      <c r="D243" s="280">
        <v>-24453.791361818417</v>
      </c>
      <c r="E243" s="280">
        <f>E203-E210</f>
        <v>-25612.34564986726</v>
      </c>
      <c r="F243" s="280">
        <f t="shared" si="12"/>
        <v>-1158.5542880488429</v>
      </c>
      <c r="G243" s="317">
        <f t="shared" si="13"/>
        <v>4.7377286855312857</v>
      </c>
      <c r="H243" s="322" t="s">
        <v>1014</v>
      </c>
      <c r="I243" s="304"/>
    </row>
    <row r="244" spans="1:9" s="383" customFormat="1" x14ac:dyDescent="0.25">
      <c r="A244" s="386" t="s">
        <v>615</v>
      </c>
      <c r="B244" s="398" t="s">
        <v>616</v>
      </c>
      <c r="C244" s="388" t="s">
        <v>999</v>
      </c>
      <c r="D244" s="280">
        <v>-24453.791361818417</v>
      </c>
      <c r="E244" s="280">
        <f>E243</f>
        <v>-25612.34564986726</v>
      </c>
      <c r="F244" s="280">
        <f t="shared" si="12"/>
        <v>-1158.5542880488429</v>
      </c>
      <c r="G244" s="317">
        <f t="shared" si="13"/>
        <v>4.7377286855312857</v>
      </c>
      <c r="H244" s="322" t="s">
        <v>1014</v>
      </c>
      <c r="I244" s="304"/>
    </row>
    <row r="245" spans="1:9" s="383" customFormat="1" x14ac:dyDescent="0.25">
      <c r="A245" s="386" t="s">
        <v>617</v>
      </c>
      <c r="B245" s="398" t="s">
        <v>618</v>
      </c>
      <c r="C245" s="388" t="s">
        <v>999</v>
      </c>
      <c r="D245" s="280">
        <v>0</v>
      </c>
      <c r="E245" s="280">
        <v>0</v>
      </c>
      <c r="F245" s="280">
        <f t="shared" si="12"/>
        <v>0</v>
      </c>
      <c r="G245" s="317">
        <v>0</v>
      </c>
      <c r="H245" s="322" t="s">
        <v>1014</v>
      </c>
      <c r="I245" s="304"/>
    </row>
    <row r="246" spans="1:9" s="383" customFormat="1" ht="31.5" x14ac:dyDescent="0.25">
      <c r="A246" s="386" t="s">
        <v>619</v>
      </c>
      <c r="B246" s="396" t="s">
        <v>620</v>
      </c>
      <c r="C246" s="388" t="s">
        <v>999</v>
      </c>
      <c r="D246" s="280">
        <v>-8446.0562502274206</v>
      </c>
      <c r="E246" s="280">
        <f>E222-E235</f>
        <v>-20575.349667240647</v>
      </c>
      <c r="F246" s="280">
        <f t="shared" si="12"/>
        <v>-12129.293417013227</v>
      </c>
      <c r="G246" s="317">
        <f t="shared" si="13"/>
        <v>143.60895852057143</v>
      </c>
      <c r="H246" s="322" t="s">
        <v>1014</v>
      </c>
      <c r="I246" s="304"/>
    </row>
    <row r="247" spans="1:9" s="383" customFormat="1" x14ac:dyDescent="0.25">
      <c r="A247" s="386" t="s">
        <v>621</v>
      </c>
      <c r="B247" s="398" t="s">
        <v>622</v>
      </c>
      <c r="C247" s="388" t="s">
        <v>999</v>
      </c>
      <c r="D247" s="280">
        <v>-5499.9999999999982</v>
      </c>
      <c r="E247" s="280">
        <f>E224-E236</f>
        <v>-18000</v>
      </c>
      <c r="F247" s="280">
        <f t="shared" si="12"/>
        <v>-12500.000000000002</v>
      </c>
      <c r="G247" s="317">
        <f t="shared" si="13"/>
        <v>227.27272727272739</v>
      </c>
      <c r="H247" s="322" t="s">
        <v>1014</v>
      </c>
      <c r="I247" s="304"/>
    </row>
    <row r="248" spans="1:9" s="383" customFormat="1" x14ac:dyDescent="0.25">
      <c r="A248" s="386" t="s">
        <v>623</v>
      </c>
      <c r="B248" s="398" t="s">
        <v>624</v>
      </c>
      <c r="C248" s="388" t="s">
        <v>999</v>
      </c>
      <c r="D248" s="280">
        <v>-2946.0562502274233</v>
      </c>
      <c r="E248" s="280">
        <f>E234-E240</f>
        <v>-2575.3496672406477</v>
      </c>
      <c r="F248" s="280">
        <f t="shared" si="12"/>
        <v>370.70658298677563</v>
      </c>
      <c r="G248" s="317">
        <f t="shared" si="13"/>
        <v>-12.583146807131012</v>
      </c>
      <c r="H248" s="322" t="s">
        <v>1014</v>
      </c>
      <c r="I248" s="304"/>
    </row>
    <row r="249" spans="1:9" s="383" customFormat="1" ht="15.75" customHeight="1" x14ac:dyDescent="0.25">
      <c r="A249" s="386" t="s">
        <v>625</v>
      </c>
      <c r="B249" s="396" t="s">
        <v>626</v>
      </c>
      <c r="C249" s="388" t="s">
        <v>999</v>
      </c>
      <c r="D249" s="339" t="s">
        <v>476</v>
      </c>
      <c r="E249" s="280" t="s">
        <v>1014</v>
      </c>
      <c r="F249" s="280" t="s">
        <v>1014</v>
      </c>
      <c r="G249" s="280" t="s">
        <v>1014</v>
      </c>
      <c r="H249" s="322" t="s">
        <v>1014</v>
      </c>
      <c r="I249" s="304"/>
    </row>
    <row r="250" spans="1:9" s="383" customFormat="1" x14ac:dyDescent="0.25">
      <c r="A250" s="386" t="s">
        <v>627</v>
      </c>
      <c r="B250" s="396" t="s">
        <v>628</v>
      </c>
      <c r="C250" s="388" t="s">
        <v>999</v>
      </c>
      <c r="D250" s="280">
        <v>-7729.1332258169296</v>
      </c>
      <c r="E250" s="280">
        <f>E242+E243+E246</f>
        <v>5469.3042159765755</v>
      </c>
      <c r="F250" s="280">
        <f t="shared" si="12"/>
        <v>13198.437441793505</v>
      </c>
      <c r="G250" s="317">
        <f t="shared" si="13"/>
        <v>-170.76219358864137</v>
      </c>
      <c r="H250" s="322" t="s">
        <v>1014</v>
      </c>
      <c r="I250" s="304"/>
    </row>
    <row r="251" spans="1:9" s="383" customFormat="1" x14ac:dyDescent="0.25">
      <c r="A251" s="386" t="s">
        <v>629</v>
      </c>
      <c r="B251" s="396" t="s">
        <v>630</v>
      </c>
      <c r="C251" s="388" t="s">
        <v>999</v>
      </c>
      <c r="D251" s="280">
        <v>8681.1650083018067</v>
      </c>
      <c r="E251" s="280">
        <v>8681.0913730629854</v>
      </c>
      <c r="F251" s="317">
        <f t="shared" si="12"/>
        <v>-7.3635238821225357E-2</v>
      </c>
      <c r="G251" s="317">
        <f t="shared" si="13"/>
        <v>-8.4821839869197167E-4</v>
      </c>
      <c r="H251" s="322" t="s">
        <v>1014</v>
      </c>
      <c r="I251" s="304"/>
    </row>
    <row r="252" spans="1:9" s="383" customFormat="1" ht="16.5" thickBot="1" x14ac:dyDescent="0.3">
      <c r="A252" s="401" t="s">
        <v>631</v>
      </c>
      <c r="B252" s="430" t="s">
        <v>632</v>
      </c>
      <c r="C252" s="403" t="s">
        <v>999</v>
      </c>
      <c r="D252" s="324">
        <v>952.03178248487711</v>
      </c>
      <c r="E252" s="324">
        <f>E251+E250</f>
        <v>14150.395589039561</v>
      </c>
      <c r="F252" s="324">
        <f t="shared" si="12"/>
        <v>13198.363806554684</v>
      </c>
      <c r="G252" s="325">
        <f t="shared" si="13"/>
        <v>1386.3364699974541</v>
      </c>
      <c r="H252" s="322" t="str">
        <f>H251</f>
        <v xml:space="preserve"> -</v>
      </c>
      <c r="I252" s="304"/>
    </row>
    <row r="253" spans="1:9" s="383" customFormat="1" x14ac:dyDescent="0.25">
      <c r="A253" s="390" t="s">
        <v>633</v>
      </c>
      <c r="B253" s="391" t="s">
        <v>378</v>
      </c>
      <c r="C253" s="392"/>
      <c r="D253" s="340"/>
      <c r="E253" s="314"/>
      <c r="F253" s="314"/>
      <c r="G253" s="327"/>
      <c r="H253" s="431"/>
      <c r="I253" s="304"/>
    </row>
    <row r="254" spans="1:9" s="383" customFormat="1" x14ac:dyDescent="0.25">
      <c r="A254" s="386" t="s">
        <v>634</v>
      </c>
      <c r="B254" s="398" t="s">
        <v>635</v>
      </c>
      <c r="C254" s="388" t="s">
        <v>999</v>
      </c>
      <c r="D254" s="280">
        <v>7284.3858710405184</v>
      </c>
      <c r="E254" s="280">
        <v>8782.9922488898828</v>
      </c>
      <c r="F254" s="280">
        <f t="shared" ref="F254" si="15">E254-D254</f>
        <v>1498.6063778493644</v>
      </c>
      <c r="G254" s="317">
        <f t="shared" ref="G254" si="16">F254/D254*100</f>
        <v>20.572858225525334</v>
      </c>
      <c r="H254" s="432" t="s">
        <v>1014</v>
      </c>
      <c r="I254" s="304"/>
    </row>
    <row r="255" spans="1:9" s="383" customFormat="1" ht="17.25" customHeight="1" x14ac:dyDescent="0.25">
      <c r="A255" s="386" t="s">
        <v>636</v>
      </c>
      <c r="B255" s="397" t="s">
        <v>637</v>
      </c>
      <c r="C255" s="388" t="s">
        <v>999</v>
      </c>
      <c r="D255" s="282" t="s">
        <v>476</v>
      </c>
      <c r="E255" s="282" t="s">
        <v>476</v>
      </c>
      <c r="F255" s="282" t="s">
        <v>476</v>
      </c>
      <c r="G255" s="317" t="s">
        <v>476</v>
      </c>
      <c r="H255" s="432" t="s">
        <v>1014</v>
      </c>
      <c r="I255" s="304"/>
    </row>
    <row r="256" spans="1:9" s="383" customFormat="1" ht="15.75" customHeight="1" x14ac:dyDescent="0.25">
      <c r="A256" s="386" t="s">
        <v>638</v>
      </c>
      <c r="B256" s="399" t="s">
        <v>639</v>
      </c>
      <c r="C256" s="388" t="s">
        <v>999</v>
      </c>
      <c r="D256" s="282" t="s">
        <v>476</v>
      </c>
      <c r="E256" s="282" t="s">
        <v>476</v>
      </c>
      <c r="F256" s="282" t="s">
        <v>476</v>
      </c>
      <c r="G256" s="317" t="s">
        <v>476</v>
      </c>
      <c r="H256" s="432" t="s">
        <v>1014</v>
      </c>
      <c r="I256" s="304"/>
    </row>
    <row r="257" spans="1:9" s="383" customFormat="1" ht="31.5" customHeight="1" x14ac:dyDescent="0.25">
      <c r="A257" s="386" t="s">
        <v>640</v>
      </c>
      <c r="B257" s="399" t="s">
        <v>641</v>
      </c>
      <c r="C257" s="388" t="s">
        <v>999</v>
      </c>
      <c r="D257" s="282" t="s">
        <v>476</v>
      </c>
      <c r="E257" s="282" t="s">
        <v>476</v>
      </c>
      <c r="F257" s="282" t="s">
        <v>476</v>
      </c>
      <c r="G257" s="317" t="s">
        <v>476</v>
      </c>
      <c r="H257" s="432" t="s">
        <v>1014</v>
      </c>
      <c r="I257" s="304"/>
    </row>
    <row r="258" spans="1:9" s="383" customFormat="1" ht="15.75" customHeight="1" x14ac:dyDescent="0.25">
      <c r="A258" s="386" t="s">
        <v>642</v>
      </c>
      <c r="B258" s="400" t="s">
        <v>639</v>
      </c>
      <c r="C258" s="388" t="s">
        <v>999</v>
      </c>
      <c r="D258" s="282" t="s">
        <v>476</v>
      </c>
      <c r="E258" s="282" t="s">
        <v>476</v>
      </c>
      <c r="F258" s="282" t="s">
        <v>476</v>
      </c>
      <c r="G258" s="317" t="s">
        <v>476</v>
      </c>
      <c r="H258" s="432" t="s">
        <v>1014</v>
      </c>
      <c r="I258" s="304"/>
    </row>
    <row r="259" spans="1:9" s="383" customFormat="1" ht="31.5" customHeight="1" x14ac:dyDescent="0.25">
      <c r="A259" s="386" t="s">
        <v>643</v>
      </c>
      <c r="B259" s="399" t="s">
        <v>309</v>
      </c>
      <c r="C259" s="388" t="s">
        <v>999</v>
      </c>
      <c r="D259" s="282" t="s">
        <v>476</v>
      </c>
      <c r="E259" s="282" t="s">
        <v>476</v>
      </c>
      <c r="F259" s="282" t="s">
        <v>476</v>
      </c>
      <c r="G259" s="317" t="s">
        <v>476</v>
      </c>
      <c r="H259" s="432" t="s">
        <v>1014</v>
      </c>
      <c r="I259" s="304"/>
    </row>
    <row r="260" spans="1:9" s="383" customFormat="1" ht="15.75" customHeight="1" x14ac:dyDescent="0.25">
      <c r="A260" s="386" t="s">
        <v>644</v>
      </c>
      <c r="B260" s="400" t="s">
        <v>639</v>
      </c>
      <c r="C260" s="388" t="s">
        <v>999</v>
      </c>
      <c r="D260" s="282" t="s">
        <v>476</v>
      </c>
      <c r="E260" s="282" t="s">
        <v>476</v>
      </c>
      <c r="F260" s="282" t="s">
        <v>476</v>
      </c>
      <c r="G260" s="317" t="s">
        <v>476</v>
      </c>
      <c r="H260" s="432" t="s">
        <v>1014</v>
      </c>
      <c r="I260" s="304"/>
    </row>
    <row r="261" spans="1:9" s="383" customFormat="1" ht="31.5" customHeight="1" x14ac:dyDescent="0.25">
      <c r="A261" s="386" t="s">
        <v>645</v>
      </c>
      <c r="B261" s="399" t="s">
        <v>310</v>
      </c>
      <c r="C261" s="388" t="s">
        <v>999</v>
      </c>
      <c r="D261" s="282" t="s">
        <v>476</v>
      </c>
      <c r="E261" s="282" t="s">
        <v>476</v>
      </c>
      <c r="F261" s="282" t="s">
        <v>476</v>
      </c>
      <c r="G261" s="317" t="s">
        <v>476</v>
      </c>
      <c r="H261" s="432" t="s">
        <v>1014</v>
      </c>
      <c r="I261" s="304"/>
    </row>
    <row r="262" spans="1:9" s="383" customFormat="1" ht="15.75" customHeight="1" x14ac:dyDescent="0.25">
      <c r="A262" s="386" t="s">
        <v>646</v>
      </c>
      <c r="B262" s="400" t="s">
        <v>639</v>
      </c>
      <c r="C262" s="388" t="s">
        <v>999</v>
      </c>
      <c r="D262" s="282" t="s">
        <v>476</v>
      </c>
      <c r="E262" s="282" t="s">
        <v>476</v>
      </c>
      <c r="F262" s="282" t="s">
        <v>476</v>
      </c>
      <c r="G262" s="317" t="s">
        <v>476</v>
      </c>
      <c r="H262" s="432" t="s">
        <v>1014</v>
      </c>
      <c r="I262" s="304"/>
    </row>
    <row r="263" spans="1:9" s="383" customFormat="1" ht="15.75" customHeight="1" x14ac:dyDescent="0.25">
      <c r="A263" s="386" t="s">
        <v>647</v>
      </c>
      <c r="B263" s="397" t="s">
        <v>648</v>
      </c>
      <c r="C263" s="388" t="s">
        <v>999</v>
      </c>
      <c r="D263" s="282" t="s">
        <v>476</v>
      </c>
      <c r="E263" s="282" t="s">
        <v>476</v>
      </c>
      <c r="F263" s="282" t="s">
        <v>476</v>
      </c>
      <c r="G263" s="317" t="s">
        <v>476</v>
      </c>
      <c r="H263" s="432" t="s">
        <v>1014</v>
      </c>
      <c r="I263" s="304"/>
    </row>
    <row r="264" spans="1:9" s="383" customFormat="1" ht="15.75" customHeight="1" x14ac:dyDescent="0.25">
      <c r="A264" s="386" t="s">
        <v>649</v>
      </c>
      <c r="B264" s="399" t="s">
        <v>639</v>
      </c>
      <c r="C264" s="388" t="s">
        <v>999</v>
      </c>
      <c r="D264" s="282" t="s">
        <v>476</v>
      </c>
      <c r="E264" s="282" t="s">
        <v>476</v>
      </c>
      <c r="F264" s="282" t="s">
        <v>476</v>
      </c>
      <c r="G264" s="317" t="s">
        <v>476</v>
      </c>
      <c r="H264" s="432" t="s">
        <v>1014</v>
      </c>
      <c r="I264" s="304"/>
    </row>
    <row r="265" spans="1:9" s="383" customFormat="1" ht="31.5" x14ac:dyDescent="0.25">
      <c r="A265" s="386" t="s">
        <v>650</v>
      </c>
      <c r="B265" s="387" t="s">
        <v>199</v>
      </c>
      <c r="C265" s="388" t="s">
        <v>999</v>
      </c>
      <c r="D265" s="280">
        <v>5749.9734565674626</v>
      </c>
      <c r="E265" s="280">
        <v>6462.3802499899994</v>
      </c>
      <c r="F265" s="280">
        <f t="shared" ref="F265:F266" si="17">E265-D265</f>
        <v>712.40679342253679</v>
      </c>
      <c r="G265" s="317">
        <f t="shared" ref="G265" si="18">F265/D265*100</f>
        <v>12.389740557999362</v>
      </c>
      <c r="H265" s="283" t="s">
        <v>1072</v>
      </c>
      <c r="I265" s="304"/>
    </row>
    <row r="266" spans="1:9" s="383" customFormat="1" x14ac:dyDescent="0.25">
      <c r="A266" s="386" t="s">
        <v>651</v>
      </c>
      <c r="B266" s="399" t="s">
        <v>639</v>
      </c>
      <c r="C266" s="388" t="s">
        <v>999</v>
      </c>
      <c r="D266" s="280">
        <v>0</v>
      </c>
      <c r="E266" s="281">
        <v>0</v>
      </c>
      <c r="F266" s="281">
        <f t="shared" si="17"/>
        <v>0</v>
      </c>
      <c r="G266" s="321" t="s">
        <v>1014</v>
      </c>
      <c r="H266" s="432" t="s">
        <v>1014</v>
      </c>
      <c r="I266" s="304"/>
    </row>
    <row r="267" spans="1:9" s="383" customFormat="1" ht="15.75" customHeight="1" x14ac:dyDescent="0.25">
      <c r="A267" s="386" t="s">
        <v>652</v>
      </c>
      <c r="B267" s="387" t="s">
        <v>653</v>
      </c>
      <c r="C267" s="388" t="s">
        <v>999</v>
      </c>
      <c r="D267" s="282" t="s">
        <v>476</v>
      </c>
      <c r="E267" s="282" t="s">
        <v>476</v>
      </c>
      <c r="F267" s="282" t="s">
        <v>476</v>
      </c>
      <c r="G267" s="317" t="s">
        <v>476</v>
      </c>
      <c r="H267" s="432" t="s">
        <v>1014</v>
      </c>
      <c r="I267" s="304"/>
    </row>
    <row r="268" spans="1:9" s="383" customFormat="1" ht="15.75" customHeight="1" x14ac:dyDescent="0.25">
      <c r="A268" s="386" t="s">
        <v>654</v>
      </c>
      <c r="B268" s="399" t="s">
        <v>639</v>
      </c>
      <c r="C268" s="388" t="s">
        <v>999</v>
      </c>
      <c r="D268" s="282" t="s">
        <v>476</v>
      </c>
      <c r="E268" s="282" t="s">
        <v>476</v>
      </c>
      <c r="F268" s="282" t="s">
        <v>476</v>
      </c>
      <c r="G268" s="317" t="s">
        <v>476</v>
      </c>
      <c r="H268" s="432" t="s">
        <v>1014</v>
      </c>
      <c r="I268" s="304"/>
    </row>
    <row r="269" spans="1:9" s="383" customFormat="1" x14ac:dyDescent="0.25">
      <c r="A269" s="386" t="s">
        <v>655</v>
      </c>
      <c r="B269" s="387" t="s">
        <v>656</v>
      </c>
      <c r="C269" s="388" t="s">
        <v>999</v>
      </c>
      <c r="D269" s="280">
        <v>338.65782496001088</v>
      </c>
      <c r="E269" s="280">
        <v>309.00369427000004</v>
      </c>
      <c r="F269" s="280">
        <f t="shared" ref="F269:F270" si="19">E269-D269</f>
        <v>-29.654130690010845</v>
      </c>
      <c r="G269" s="317">
        <f t="shared" ref="G269" si="20">F269/D269*100</f>
        <v>-8.7563695578309577</v>
      </c>
      <c r="H269" s="432" t="s">
        <v>1014</v>
      </c>
      <c r="I269" s="304"/>
    </row>
    <row r="270" spans="1:9" s="383" customFormat="1" ht="34.5" customHeight="1" x14ac:dyDescent="0.25">
      <c r="A270" s="386" t="s">
        <v>657</v>
      </c>
      <c r="B270" s="399" t="s">
        <v>639</v>
      </c>
      <c r="C270" s="388" t="s">
        <v>999</v>
      </c>
      <c r="D270" s="280">
        <v>0</v>
      </c>
      <c r="E270" s="280">
        <v>45.416830000000004</v>
      </c>
      <c r="F270" s="280">
        <f t="shared" si="19"/>
        <v>45.416830000000004</v>
      </c>
      <c r="G270" s="317" t="s">
        <v>1014</v>
      </c>
      <c r="H270" s="283" t="s">
        <v>1025</v>
      </c>
      <c r="I270" s="304"/>
    </row>
    <row r="271" spans="1:9" s="383" customFormat="1" ht="15.75" customHeight="1" x14ac:dyDescent="0.25">
      <c r="A271" s="386" t="s">
        <v>658</v>
      </c>
      <c r="B271" s="387" t="s">
        <v>201</v>
      </c>
      <c r="C271" s="388" t="s">
        <v>999</v>
      </c>
      <c r="D271" s="280">
        <v>0</v>
      </c>
      <c r="E271" s="280">
        <v>0</v>
      </c>
      <c r="F271" s="280">
        <v>0</v>
      </c>
      <c r="G271" s="317">
        <v>0</v>
      </c>
      <c r="H271" s="432" t="s">
        <v>1014</v>
      </c>
      <c r="I271" s="304"/>
    </row>
    <row r="272" spans="1:9" s="383" customFormat="1" ht="15.75" customHeight="1" x14ac:dyDescent="0.25">
      <c r="A272" s="386" t="s">
        <v>659</v>
      </c>
      <c r="B272" s="399" t="s">
        <v>639</v>
      </c>
      <c r="C272" s="388" t="s">
        <v>999</v>
      </c>
      <c r="D272" s="280">
        <v>0</v>
      </c>
      <c r="E272" s="280">
        <v>0</v>
      </c>
      <c r="F272" s="280">
        <v>0</v>
      </c>
      <c r="G272" s="317">
        <v>0</v>
      </c>
      <c r="H272" s="432" t="s">
        <v>1014</v>
      </c>
      <c r="I272" s="304"/>
    </row>
    <row r="273" spans="1:9" s="383" customFormat="1" ht="15.75" customHeight="1" x14ac:dyDescent="0.25">
      <c r="A273" s="386" t="s">
        <v>658</v>
      </c>
      <c r="B273" s="387" t="s">
        <v>660</v>
      </c>
      <c r="C273" s="388" t="s">
        <v>999</v>
      </c>
      <c r="D273" s="282" t="s">
        <v>476</v>
      </c>
      <c r="E273" s="282" t="s">
        <v>476</v>
      </c>
      <c r="F273" s="282" t="s">
        <v>476</v>
      </c>
      <c r="G273" s="317" t="s">
        <v>476</v>
      </c>
      <c r="H273" s="432" t="s">
        <v>1014</v>
      </c>
      <c r="I273" s="304"/>
    </row>
    <row r="274" spans="1:9" s="383" customFormat="1" ht="15.75" customHeight="1" x14ac:dyDescent="0.25">
      <c r="A274" s="386" t="s">
        <v>661</v>
      </c>
      <c r="B274" s="399" t="s">
        <v>639</v>
      </c>
      <c r="C274" s="388" t="s">
        <v>999</v>
      </c>
      <c r="D274" s="282" t="s">
        <v>476</v>
      </c>
      <c r="E274" s="282" t="s">
        <v>476</v>
      </c>
      <c r="F274" s="282" t="s">
        <v>476</v>
      </c>
      <c r="G274" s="317" t="s">
        <v>476</v>
      </c>
      <c r="H274" s="432" t="s">
        <v>1014</v>
      </c>
      <c r="I274" s="304"/>
    </row>
    <row r="275" spans="1:9" s="383" customFormat="1" ht="31.5" customHeight="1" x14ac:dyDescent="0.25">
      <c r="A275" s="386" t="s">
        <v>662</v>
      </c>
      <c r="B275" s="397" t="s">
        <v>663</v>
      </c>
      <c r="C275" s="388" t="s">
        <v>999</v>
      </c>
      <c r="D275" s="282" t="s">
        <v>476</v>
      </c>
      <c r="E275" s="282" t="s">
        <v>476</v>
      </c>
      <c r="F275" s="282" t="s">
        <v>476</v>
      </c>
      <c r="G275" s="317" t="s">
        <v>476</v>
      </c>
      <c r="H275" s="432" t="s">
        <v>1014</v>
      </c>
      <c r="I275" s="304"/>
    </row>
    <row r="276" spans="1:9" s="383" customFormat="1" ht="15.75" customHeight="1" x14ac:dyDescent="0.25">
      <c r="A276" s="386" t="s">
        <v>664</v>
      </c>
      <c r="B276" s="399" t="s">
        <v>639</v>
      </c>
      <c r="C276" s="388" t="s">
        <v>999</v>
      </c>
      <c r="D276" s="282" t="s">
        <v>476</v>
      </c>
      <c r="E276" s="282" t="s">
        <v>476</v>
      </c>
      <c r="F276" s="282" t="s">
        <v>476</v>
      </c>
      <c r="G276" s="317" t="s">
        <v>476</v>
      </c>
      <c r="H276" s="432" t="s">
        <v>1014</v>
      </c>
      <c r="I276" s="304"/>
    </row>
    <row r="277" spans="1:9" s="383" customFormat="1" ht="15.75" customHeight="1" x14ac:dyDescent="0.25">
      <c r="A277" s="386" t="s">
        <v>665</v>
      </c>
      <c r="B277" s="399" t="s">
        <v>206</v>
      </c>
      <c r="C277" s="388" t="s">
        <v>999</v>
      </c>
      <c r="D277" s="282" t="s">
        <v>476</v>
      </c>
      <c r="E277" s="282" t="s">
        <v>476</v>
      </c>
      <c r="F277" s="282" t="s">
        <v>476</v>
      </c>
      <c r="G277" s="317" t="s">
        <v>476</v>
      </c>
      <c r="H277" s="432" t="s">
        <v>1014</v>
      </c>
      <c r="I277" s="304"/>
    </row>
    <row r="278" spans="1:9" s="383" customFormat="1" ht="15.75" customHeight="1" x14ac:dyDescent="0.25">
      <c r="A278" s="386" t="s">
        <v>666</v>
      </c>
      <c r="B278" s="400" t="s">
        <v>639</v>
      </c>
      <c r="C278" s="388" t="s">
        <v>999</v>
      </c>
      <c r="D278" s="282" t="s">
        <v>476</v>
      </c>
      <c r="E278" s="282" t="s">
        <v>476</v>
      </c>
      <c r="F278" s="282" t="s">
        <v>476</v>
      </c>
      <c r="G278" s="317" t="s">
        <v>476</v>
      </c>
      <c r="H278" s="432" t="s">
        <v>1014</v>
      </c>
      <c r="I278" s="304"/>
    </row>
    <row r="279" spans="1:9" s="383" customFormat="1" ht="15.75" customHeight="1" x14ac:dyDescent="0.25">
      <c r="A279" s="386" t="s">
        <v>667</v>
      </c>
      <c r="B279" s="399" t="s">
        <v>207</v>
      </c>
      <c r="C279" s="388" t="s">
        <v>999</v>
      </c>
      <c r="D279" s="282" t="s">
        <v>476</v>
      </c>
      <c r="E279" s="282" t="s">
        <v>476</v>
      </c>
      <c r="F279" s="282" t="s">
        <v>476</v>
      </c>
      <c r="G279" s="317" t="s">
        <v>476</v>
      </c>
      <c r="H279" s="432" t="s">
        <v>1014</v>
      </c>
      <c r="I279" s="304"/>
    </row>
    <row r="280" spans="1:9" s="383" customFormat="1" ht="15.75" customHeight="1" x14ac:dyDescent="0.25">
      <c r="A280" s="386" t="s">
        <v>668</v>
      </c>
      <c r="B280" s="400" t="s">
        <v>639</v>
      </c>
      <c r="C280" s="388" t="s">
        <v>999</v>
      </c>
      <c r="D280" s="282" t="s">
        <v>476</v>
      </c>
      <c r="E280" s="282" t="s">
        <v>476</v>
      </c>
      <c r="F280" s="282" t="s">
        <v>476</v>
      </c>
      <c r="G280" s="317" t="s">
        <v>476</v>
      </c>
      <c r="H280" s="432" t="s">
        <v>1014</v>
      </c>
      <c r="I280" s="304"/>
    </row>
    <row r="281" spans="1:9" s="383" customFormat="1" x14ac:dyDescent="0.25">
      <c r="A281" s="386" t="s">
        <v>669</v>
      </c>
      <c r="B281" s="397" t="s">
        <v>670</v>
      </c>
      <c r="C281" s="388" t="s">
        <v>999</v>
      </c>
      <c r="D281" s="280">
        <v>1195.7545895130449</v>
      </c>
      <c r="E281" s="280">
        <f>E254-E265-E269</f>
        <v>2011.6083046298834</v>
      </c>
      <c r="F281" s="280">
        <f t="shared" ref="F281:F283" si="21">E281-D281</f>
        <v>815.85371511683843</v>
      </c>
      <c r="G281" s="317">
        <f t="shared" ref="G281:G283" si="22">F281/D281*100</f>
        <v>68.229193705130072</v>
      </c>
      <c r="H281" s="432" t="s">
        <v>1026</v>
      </c>
      <c r="I281" s="304"/>
    </row>
    <row r="282" spans="1:9" s="383" customFormat="1" ht="31.5" x14ac:dyDescent="0.25">
      <c r="A282" s="386" t="s">
        <v>671</v>
      </c>
      <c r="B282" s="399" t="s">
        <v>639</v>
      </c>
      <c r="C282" s="388" t="s">
        <v>999</v>
      </c>
      <c r="D282" s="281">
        <v>0</v>
      </c>
      <c r="E282" s="280">
        <v>92.675765120000136</v>
      </c>
      <c r="F282" s="280">
        <f t="shared" si="21"/>
        <v>92.675765120000136</v>
      </c>
      <c r="G282" s="317" t="s">
        <v>1014</v>
      </c>
      <c r="H282" s="283" t="s">
        <v>1025</v>
      </c>
      <c r="I282" s="304"/>
    </row>
    <row r="283" spans="1:9" s="383" customFormat="1" x14ac:dyDescent="0.25">
      <c r="A283" s="386" t="s">
        <v>672</v>
      </c>
      <c r="B283" s="398" t="s">
        <v>673</v>
      </c>
      <c r="C283" s="388" t="s">
        <v>999</v>
      </c>
      <c r="D283" s="281">
        <v>54326.520060975272</v>
      </c>
      <c r="E283" s="280">
        <v>72961.184348538169</v>
      </c>
      <c r="F283" s="280">
        <f t="shared" si="21"/>
        <v>18634.664287562897</v>
      </c>
      <c r="G283" s="317">
        <f t="shared" si="22"/>
        <v>34.30122943020762</v>
      </c>
      <c r="H283" s="432" t="s">
        <v>1030</v>
      </c>
      <c r="I283" s="304"/>
    </row>
    <row r="284" spans="1:9" s="383" customFormat="1" ht="15.75" customHeight="1" x14ac:dyDescent="0.25">
      <c r="A284" s="386" t="s">
        <v>674</v>
      </c>
      <c r="B284" s="397" t="s">
        <v>675</v>
      </c>
      <c r="C284" s="388" t="s">
        <v>999</v>
      </c>
      <c r="D284" s="282" t="s">
        <v>476</v>
      </c>
      <c r="E284" s="281" t="s">
        <v>1014</v>
      </c>
      <c r="F284" s="281" t="s">
        <v>1014</v>
      </c>
      <c r="G284" s="321" t="s">
        <v>1014</v>
      </c>
      <c r="H284" s="432" t="s">
        <v>1014</v>
      </c>
      <c r="I284" s="304"/>
    </row>
    <row r="285" spans="1:9" s="383" customFormat="1" ht="15.75" customHeight="1" x14ac:dyDescent="0.25">
      <c r="A285" s="386" t="s">
        <v>676</v>
      </c>
      <c r="B285" s="399" t="s">
        <v>639</v>
      </c>
      <c r="C285" s="388" t="s">
        <v>999</v>
      </c>
      <c r="D285" s="282" t="s">
        <v>476</v>
      </c>
      <c r="E285" s="281" t="s">
        <v>1014</v>
      </c>
      <c r="F285" s="281" t="s">
        <v>1014</v>
      </c>
      <c r="G285" s="321" t="s">
        <v>1014</v>
      </c>
      <c r="H285" s="432" t="s">
        <v>1014</v>
      </c>
      <c r="I285" s="304"/>
    </row>
    <row r="286" spans="1:9" s="383" customFormat="1" x14ac:dyDescent="0.25">
      <c r="A286" s="386" t="s">
        <v>677</v>
      </c>
      <c r="B286" s="397" t="s">
        <v>678</v>
      </c>
      <c r="C286" s="388" t="s">
        <v>999</v>
      </c>
      <c r="D286" s="280">
        <v>1345.6647756094992</v>
      </c>
      <c r="E286" s="281">
        <v>25.043635602000002</v>
      </c>
      <c r="F286" s="281">
        <f t="shared" ref="F286:F287" si="23">E286-D286</f>
        <v>-1320.6211400074992</v>
      </c>
      <c r="G286" s="321">
        <f t="shared" ref="G286:G287" si="24">F286/D286*100</f>
        <v>-98.138939499946645</v>
      </c>
      <c r="H286" s="432" t="s">
        <v>1014</v>
      </c>
      <c r="I286" s="304"/>
    </row>
    <row r="287" spans="1:9" s="383" customFormat="1" x14ac:dyDescent="0.25">
      <c r="A287" s="386" t="s">
        <v>679</v>
      </c>
      <c r="B287" s="399" t="s">
        <v>511</v>
      </c>
      <c r="C287" s="388" t="s">
        <v>999</v>
      </c>
      <c r="D287" s="280">
        <v>1345.6647756094992</v>
      </c>
      <c r="E287" s="281">
        <f>E286</f>
        <v>25.043635602000002</v>
      </c>
      <c r="F287" s="281">
        <f t="shared" si="23"/>
        <v>-1320.6211400074992</v>
      </c>
      <c r="G287" s="321">
        <f t="shared" si="24"/>
        <v>-98.138939499946645</v>
      </c>
      <c r="H287" s="432" t="s">
        <v>1014</v>
      </c>
      <c r="I287" s="304"/>
    </row>
    <row r="288" spans="1:9" s="383" customFormat="1" ht="15.75" customHeight="1" x14ac:dyDescent="0.25">
      <c r="A288" s="386" t="s">
        <v>680</v>
      </c>
      <c r="B288" s="400" t="s">
        <v>639</v>
      </c>
      <c r="C288" s="388" t="s">
        <v>999</v>
      </c>
      <c r="D288" s="280">
        <v>0</v>
      </c>
      <c r="E288" s="281">
        <v>0</v>
      </c>
      <c r="F288" s="281">
        <f t="shared" ref="F288" si="25">E288-D288</f>
        <v>0</v>
      </c>
      <c r="G288" s="321" t="s">
        <v>1014</v>
      </c>
      <c r="H288" s="432" t="s">
        <v>1014</v>
      </c>
      <c r="I288" s="304"/>
    </row>
    <row r="289" spans="1:9" s="383" customFormat="1" ht="15.75" customHeight="1" x14ac:dyDescent="0.25">
      <c r="A289" s="386" t="s">
        <v>681</v>
      </c>
      <c r="B289" s="399" t="s">
        <v>682</v>
      </c>
      <c r="C289" s="388" t="s">
        <v>999</v>
      </c>
      <c r="D289" s="280" t="s">
        <v>476</v>
      </c>
      <c r="E289" s="281" t="s">
        <v>1014</v>
      </c>
      <c r="F289" s="281" t="s">
        <v>1014</v>
      </c>
      <c r="G289" s="281" t="s">
        <v>1014</v>
      </c>
      <c r="H289" s="432" t="s">
        <v>1014</v>
      </c>
      <c r="I289" s="304"/>
    </row>
    <row r="290" spans="1:9" s="383" customFormat="1" ht="15.75" customHeight="1" x14ac:dyDescent="0.25">
      <c r="A290" s="386" t="s">
        <v>683</v>
      </c>
      <c r="B290" s="400" t="s">
        <v>639</v>
      </c>
      <c r="C290" s="388" t="s">
        <v>999</v>
      </c>
      <c r="D290" s="280" t="s">
        <v>476</v>
      </c>
      <c r="E290" s="281" t="s">
        <v>1014</v>
      </c>
      <c r="F290" s="281" t="s">
        <v>1014</v>
      </c>
      <c r="G290" s="281" t="s">
        <v>1014</v>
      </c>
      <c r="H290" s="432" t="s">
        <v>1014</v>
      </c>
      <c r="I290" s="304"/>
    </row>
    <row r="291" spans="1:9" s="383" customFormat="1" ht="31.5" x14ac:dyDescent="0.25">
      <c r="A291" s="386" t="s">
        <v>684</v>
      </c>
      <c r="B291" s="397" t="s">
        <v>685</v>
      </c>
      <c r="C291" s="388" t="s">
        <v>999</v>
      </c>
      <c r="D291" s="280">
        <v>275.11408578775826</v>
      </c>
      <c r="E291" s="280">
        <v>944.40827736799997</v>
      </c>
      <c r="F291" s="280">
        <f t="shared" ref="F291:F295" si="26">E291-D291</f>
        <v>669.29419158024166</v>
      </c>
      <c r="G291" s="317">
        <f t="shared" ref="G291:G293" si="27">F291/D291*100</f>
        <v>243.27878002458255</v>
      </c>
      <c r="H291" s="432" t="s">
        <v>1014</v>
      </c>
      <c r="I291" s="304"/>
    </row>
    <row r="292" spans="1:9" s="383" customFormat="1" x14ac:dyDescent="0.25">
      <c r="A292" s="386" t="s">
        <v>686</v>
      </c>
      <c r="B292" s="399" t="s">
        <v>639</v>
      </c>
      <c r="C292" s="388" t="s">
        <v>999</v>
      </c>
      <c r="D292" s="280">
        <v>0</v>
      </c>
      <c r="E292" s="280">
        <v>0</v>
      </c>
      <c r="F292" s="280">
        <f t="shared" si="26"/>
        <v>0</v>
      </c>
      <c r="G292" s="317">
        <v>0</v>
      </c>
      <c r="H292" s="432" t="s">
        <v>1014</v>
      </c>
      <c r="I292" s="304"/>
    </row>
    <row r="293" spans="1:9" s="383" customFormat="1" x14ac:dyDescent="0.25">
      <c r="A293" s="386" t="s">
        <v>687</v>
      </c>
      <c r="B293" s="397" t="s">
        <v>688</v>
      </c>
      <c r="C293" s="388" t="s">
        <v>999</v>
      </c>
      <c r="D293" s="280">
        <v>1275.5851782780048</v>
      </c>
      <c r="E293" s="280">
        <v>1412.5330571000002</v>
      </c>
      <c r="F293" s="280">
        <f t="shared" si="26"/>
        <v>136.94787882199535</v>
      </c>
      <c r="G293" s="317">
        <f t="shared" si="27"/>
        <v>10.736082635176913</v>
      </c>
      <c r="H293" s="432" t="s">
        <v>1014</v>
      </c>
      <c r="I293" s="304"/>
    </row>
    <row r="294" spans="1:9" s="383" customFormat="1" x14ac:dyDescent="0.25">
      <c r="A294" s="386" t="s">
        <v>689</v>
      </c>
      <c r="B294" s="399" t="s">
        <v>639</v>
      </c>
      <c r="C294" s="388" t="s">
        <v>999</v>
      </c>
      <c r="D294" s="280">
        <v>0</v>
      </c>
      <c r="E294" s="280">
        <v>69.388903020000001</v>
      </c>
      <c r="F294" s="280">
        <f t="shared" si="26"/>
        <v>69.388903020000001</v>
      </c>
      <c r="G294" s="317" t="s">
        <v>1014</v>
      </c>
      <c r="H294" s="432" t="s">
        <v>1024</v>
      </c>
      <c r="I294" s="304"/>
    </row>
    <row r="295" spans="1:9" s="383" customFormat="1" x14ac:dyDescent="0.25">
      <c r="A295" s="386" t="s">
        <v>690</v>
      </c>
      <c r="B295" s="397" t="s">
        <v>691</v>
      </c>
      <c r="C295" s="388" t="s">
        <v>999</v>
      </c>
      <c r="D295" s="280">
        <v>0</v>
      </c>
      <c r="E295" s="280">
        <v>0</v>
      </c>
      <c r="F295" s="280">
        <f t="shared" si="26"/>
        <v>0</v>
      </c>
      <c r="G295" s="317" t="s">
        <v>1014</v>
      </c>
      <c r="H295" s="432" t="s">
        <v>1014</v>
      </c>
      <c r="I295" s="304"/>
    </row>
    <row r="296" spans="1:9" s="383" customFormat="1" x14ac:dyDescent="0.25">
      <c r="A296" s="386" t="s">
        <v>692</v>
      </c>
      <c r="B296" s="399" t="s">
        <v>639</v>
      </c>
      <c r="C296" s="388" t="s">
        <v>999</v>
      </c>
      <c r="D296" s="281">
        <v>0</v>
      </c>
      <c r="E296" s="280">
        <v>0</v>
      </c>
      <c r="F296" s="280">
        <v>0</v>
      </c>
      <c r="G296" s="317">
        <v>0</v>
      </c>
      <c r="H296" s="432" t="s">
        <v>1014</v>
      </c>
      <c r="I296" s="304"/>
    </row>
    <row r="297" spans="1:9" s="383" customFormat="1" ht="47.25" x14ac:dyDescent="0.25">
      <c r="A297" s="386" t="s">
        <v>693</v>
      </c>
      <c r="B297" s="397" t="s">
        <v>694</v>
      </c>
      <c r="C297" s="388" t="s">
        <v>999</v>
      </c>
      <c r="D297" s="280">
        <v>245.61304462231863</v>
      </c>
      <c r="E297" s="280">
        <v>1043.3884499999999</v>
      </c>
      <c r="F297" s="280">
        <f t="shared" ref="F297:F304" si="28">E297-D297</f>
        <v>797.7754053776813</v>
      </c>
      <c r="G297" s="317">
        <f t="shared" ref="G297:G303" si="29">F297/D297*100</f>
        <v>324.80986773500882</v>
      </c>
      <c r="H297" s="283" t="s">
        <v>1029</v>
      </c>
      <c r="I297" s="304"/>
    </row>
    <row r="298" spans="1:9" s="383" customFormat="1" x14ac:dyDescent="0.25">
      <c r="A298" s="386" t="s">
        <v>695</v>
      </c>
      <c r="B298" s="399" t="s">
        <v>639</v>
      </c>
      <c r="C298" s="388" t="s">
        <v>999</v>
      </c>
      <c r="D298" s="281">
        <v>0</v>
      </c>
      <c r="E298" s="280">
        <v>0</v>
      </c>
      <c r="F298" s="280">
        <f t="shared" si="28"/>
        <v>0</v>
      </c>
      <c r="G298" s="317">
        <v>0</v>
      </c>
      <c r="H298" s="432" t="s">
        <v>1014</v>
      </c>
      <c r="I298" s="304"/>
    </row>
    <row r="299" spans="1:9" s="383" customFormat="1" ht="31.5" customHeight="1" x14ac:dyDescent="0.25">
      <c r="A299" s="386" t="s">
        <v>696</v>
      </c>
      <c r="B299" s="397" t="s">
        <v>697</v>
      </c>
      <c r="C299" s="388" t="s">
        <v>999</v>
      </c>
      <c r="D299" s="281">
        <v>39841.598653815301</v>
      </c>
      <c r="E299" s="280">
        <v>51815.182554949999</v>
      </c>
      <c r="F299" s="280">
        <f t="shared" si="28"/>
        <v>11973.583901134698</v>
      </c>
      <c r="G299" s="317">
        <f t="shared" si="29"/>
        <v>30.052970527547057</v>
      </c>
      <c r="H299" s="432" t="s">
        <v>1023</v>
      </c>
      <c r="I299" s="304"/>
    </row>
    <row r="300" spans="1:9" s="383" customFormat="1" x14ac:dyDescent="0.25">
      <c r="A300" s="386" t="s">
        <v>698</v>
      </c>
      <c r="B300" s="399" t="s">
        <v>639</v>
      </c>
      <c r="C300" s="388" t="s">
        <v>999</v>
      </c>
      <c r="D300" s="280">
        <v>0</v>
      </c>
      <c r="E300" s="280">
        <v>4014.7114663999964</v>
      </c>
      <c r="F300" s="280">
        <f t="shared" si="28"/>
        <v>4014.7114663999964</v>
      </c>
      <c r="G300" s="317" t="s">
        <v>1014</v>
      </c>
      <c r="H300" s="432" t="s">
        <v>1024</v>
      </c>
      <c r="I300" s="304"/>
    </row>
    <row r="301" spans="1:9" s="383" customFormat="1" ht="31.5" x14ac:dyDescent="0.25">
      <c r="A301" s="386" t="s">
        <v>699</v>
      </c>
      <c r="B301" s="397" t="s">
        <v>700</v>
      </c>
      <c r="C301" s="388" t="s">
        <v>999</v>
      </c>
      <c r="D301" s="280">
        <v>7341.4087779209995</v>
      </c>
      <c r="E301" s="280">
        <v>7663.9695244199993</v>
      </c>
      <c r="F301" s="280">
        <f t="shared" si="28"/>
        <v>322.56074649899983</v>
      </c>
      <c r="G301" s="317">
        <f t="shared" si="29"/>
        <v>4.3937172858305988</v>
      </c>
      <c r="H301" s="432" t="s">
        <v>1014</v>
      </c>
      <c r="I301" s="304"/>
    </row>
    <row r="302" spans="1:9" s="383" customFormat="1" x14ac:dyDescent="0.25">
      <c r="A302" s="386" t="s">
        <v>701</v>
      </c>
      <c r="B302" s="399" t="s">
        <v>639</v>
      </c>
      <c r="C302" s="388" t="s">
        <v>999</v>
      </c>
      <c r="D302" s="280">
        <v>0</v>
      </c>
      <c r="E302" s="280">
        <v>774.09301736999998</v>
      </c>
      <c r="F302" s="280">
        <f t="shared" si="28"/>
        <v>774.09301736999998</v>
      </c>
      <c r="G302" s="317" t="s">
        <v>1014</v>
      </c>
      <c r="H302" s="432" t="s">
        <v>1014</v>
      </c>
      <c r="I302" s="304"/>
    </row>
    <row r="303" spans="1:9" s="383" customFormat="1" ht="63" x14ac:dyDescent="0.25">
      <c r="A303" s="386" t="s">
        <v>702</v>
      </c>
      <c r="B303" s="397" t="s">
        <v>703</v>
      </c>
      <c r="C303" s="388" t="s">
        <v>999</v>
      </c>
      <c r="D303" s="281">
        <v>4001.5355449413846</v>
      </c>
      <c r="E303" s="280">
        <f>E283-E286-E291-E293-E295-E297-E299-E301</f>
        <v>10056.658849098172</v>
      </c>
      <c r="F303" s="280">
        <f t="shared" si="28"/>
        <v>6055.1233041567875</v>
      </c>
      <c r="G303" s="317">
        <f t="shared" si="29"/>
        <v>151.31999294149676</v>
      </c>
      <c r="H303" s="283" t="s">
        <v>1071</v>
      </c>
      <c r="I303" s="304"/>
    </row>
    <row r="304" spans="1:9" s="383" customFormat="1" x14ac:dyDescent="0.25">
      <c r="A304" s="386" t="s">
        <v>704</v>
      </c>
      <c r="B304" s="399" t="s">
        <v>639</v>
      </c>
      <c r="C304" s="388" t="s">
        <v>999</v>
      </c>
      <c r="D304" s="280">
        <v>0</v>
      </c>
      <c r="E304" s="280">
        <v>1946.4150892000007</v>
      </c>
      <c r="F304" s="280">
        <f t="shared" si="28"/>
        <v>1946.4150892000007</v>
      </c>
      <c r="G304" s="317" t="s">
        <v>1014</v>
      </c>
      <c r="H304" s="432" t="s">
        <v>1024</v>
      </c>
      <c r="I304" s="304"/>
    </row>
    <row r="305" spans="1:9" s="383" customFormat="1" ht="31.5" x14ac:dyDescent="0.25">
      <c r="A305" s="386" t="s">
        <v>705</v>
      </c>
      <c r="B305" s="398" t="s">
        <v>706</v>
      </c>
      <c r="C305" s="388" t="s">
        <v>8</v>
      </c>
      <c r="D305" s="280">
        <v>104.71643608403937</v>
      </c>
      <c r="E305" s="280">
        <f>E167/(E23*1.2)*100</f>
        <v>119.05352118312918</v>
      </c>
      <c r="F305" s="280">
        <f t="shared" ref="F305:F311" si="30">E305-D305</f>
        <v>14.337085099089805</v>
      </c>
      <c r="G305" s="317">
        <f>F305/D305*100</f>
        <v>13.691341717916838</v>
      </c>
      <c r="H305" s="432" t="s">
        <v>1014</v>
      </c>
      <c r="I305" s="304"/>
    </row>
    <row r="306" spans="1:9" s="383" customFormat="1" ht="15.75" customHeight="1" x14ac:dyDescent="0.25">
      <c r="A306" s="386" t="s">
        <v>707</v>
      </c>
      <c r="B306" s="397" t="s">
        <v>708</v>
      </c>
      <c r="C306" s="388" t="s">
        <v>8</v>
      </c>
      <c r="D306" s="339" t="s">
        <v>476</v>
      </c>
      <c r="E306" s="281" t="s">
        <v>1014</v>
      </c>
      <c r="F306" s="281" t="s">
        <v>1014</v>
      </c>
      <c r="G306" s="321" t="s">
        <v>1014</v>
      </c>
      <c r="H306" s="432" t="s">
        <v>1014</v>
      </c>
      <c r="I306" s="304"/>
    </row>
    <row r="307" spans="1:9" s="383" customFormat="1" ht="31.5" customHeight="1" x14ac:dyDescent="0.25">
      <c r="A307" s="386" t="s">
        <v>709</v>
      </c>
      <c r="B307" s="397" t="s">
        <v>710</v>
      </c>
      <c r="C307" s="388" t="s">
        <v>8</v>
      </c>
      <c r="D307" s="339" t="s">
        <v>476</v>
      </c>
      <c r="E307" s="281" t="s">
        <v>1014</v>
      </c>
      <c r="F307" s="281" t="s">
        <v>1014</v>
      </c>
      <c r="G307" s="321" t="s">
        <v>1014</v>
      </c>
      <c r="H307" s="432" t="s">
        <v>1014</v>
      </c>
      <c r="I307" s="304"/>
    </row>
    <row r="308" spans="1:9" s="383" customFormat="1" ht="31.5" customHeight="1" x14ac:dyDescent="0.25">
      <c r="A308" s="386" t="s">
        <v>711</v>
      </c>
      <c r="B308" s="397" t="s">
        <v>712</v>
      </c>
      <c r="C308" s="388" t="s">
        <v>8</v>
      </c>
      <c r="D308" s="339" t="s">
        <v>476</v>
      </c>
      <c r="E308" s="281" t="s">
        <v>1014</v>
      </c>
      <c r="F308" s="281" t="s">
        <v>1014</v>
      </c>
      <c r="G308" s="321" t="s">
        <v>1014</v>
      </c>
      <c r="H308" s="432" t="s">
        <v>1014</v>
      </c>
      <c r="I308" s="304"/>
    </row>
    <row r="309" spans="1:9" s="383" customFormat="1" ht="31.5" customHeight="1" x14ac:dyDescent="0.25">
      <c r="A309" s="386" t="s">
        <v>713</v>
      </c>
      <c r="B309" s="397" t="s">
        <v>714</v>
      </c>
      <c r="C309" s="388" t="s">
        <v>8</v>
      </c>
      <c r="D309" s="339" t="s">
        <v>476</v>
      </c>
      <c r="E309" s="281" t="s">
        <v>1014</v>
      </c>
      <c r="F309" s="281" t="s">
        <v>1014</v>
      </c>
      <c r="G309" s="321" t="s">
        <v>1014</v>
      </c>
      <c r="H309" s="432" t="s">
        <v>1014</v>
      </c>
      <c r="I309" s="304"/>
    </row>
    <row r="310" spans="1:9" s="383" customFormat="1" ht="15.75" customHeight="1" x14ac:dyDescent="0.25">
      <c r="A310" s="386" t="s">
        <v>715</v>
      </c>
      <c r="B310" s="387" t="s">
        <v>716</v>
      </c>
      <c r="C310" s="388" t="s">
        <v>8</v>
      </c>
      <c r="D310" s="339" t="s">
        <v>476</v>
      </c>
      <c r="E310" s="281" t="s">
        <v>1014</v>
      </c>
      <c r="F310" s="281" t="s">
        <v>1014</v>
      </c>
      <c r="G310" s="321" t="s">
        <v>1014</v>
      </c>
      <c r="H310" s="432" t="s">
        <v>1014</v>
      </c>
      <c r="I310" s="304"/>
    </row>
    <row r="311" spans="1:9" s="383" customFormat="1" x14ac:dyDescent="0.25">
      <c r="A311" s="386" t="s">
        <v>717</v>
      </c>
      <c r="B311" s="387" t="s">
        <v>718</v>
      </c>
      <c r="C311" s="433" t="s">
        <v>8</v>
      </c>
      <c r="D311" s="342">
        <v>100.06225213182714</v>
      </c>
      <c r="E311" s="342">
        <f>E173/(E29*1.2)*100</f>
        <v>99.735513681548724</v>
      </c>
      <c r="F311" s="342">
        <f t="shared" si="30"/>
        <v>-0.32673845027841253</v>
      </c>
      <c r="G311" s="317">
        <f t="shared" ref="G311" si="31">F311/D311*100</f>
        <v>-0.3265351751707033</v>
      </c>
      <c r="H311" s="432" t="s">
        <v>1014</v>
      </c>
      <c r="I311" s="304"/>
    </row>
    <row r="312" spans="1:9" s="383" customFormat="1" ht="15.75" customHeight="1" x14ac:dyDescent="0.25">
      <c r="A312" s="386" t="s">
        <v>719</v>
      </c>
      <c r="B312" s="387" t="s">
        <v>720</v>
      </c>
      <c r="C312" s="433" t="s">
        <v>8</v>
      </c>
      <c r="D312" s="281" t="s">
        <v>476</v>
      </c>
      <c r="E312" s="281" t="s">
        <v>1014</v>
      </c>
      <c r="F312" s="281" t="s">
        <v>1014</v>
      </c>
      <c r="G312" s="321" t="s">
        <v>1014</v>
      </c>
      <c r="H312" s="432" t="s">
        <v>1014</v>
      </c>
      <c r="I312" s="304"/>
    </row>
    <row r="313" spans="1:9" s="383" customFormat="1" ht="15.75" customHeight="1" x14ac:dyDescent="0.25">
      <c r="A313" s="386" t="s">
        <v>721</v>
      </c>
      <c r="B313" s="387" t="s">
        <v>722</v>
      </c>
      <c r="C313" s="433" t="s">
        <v>8</v>
      </c>
      <c r="D313" s="281" t="s">
        <v>476</v>
      </c>
      <c r="E313" s="281" t="s">
        <v>1014</v>
      </c>
      <c r="F313" s="281" t="s">
        <v>1014</v>
      </c>
      <c r="G313" s="321" t="s">
        <v>1014</v>
      </c>
      <c r="H313" s="432" t="s">
        <v>1014</v>
      </c>
      <c r="I313" s="304"/>
    </row>
    <row r="314" spans="1:9" s="383" customFormat="1" ht="15.75" customHeight="1" x14ac:dyDescent="0.25">
      <c r="A314" s="386" t="s">
        <v>723</v>
      </c>
      <c r="B314" s="387" t="s">
        <v>724</v>
      </c>
      <c r="C314" s="433" t="s">
        <v>8</v>
      </c>
      <c r="D314" s="281" t="s">
        <v>476</v>
      </c>
      <c r="E314" s="281" t="s">
        <v>1014</v>
      </c>
      <c r="F314" s="281" t="s">
        <v>1014</v>
      </c>
      <c r="G314" s="321" t="s">
        <v>1014</v>
      </c>
      <c r="H314" s="432" t="s">
        <v>1014</v>
      </c>
      <c r="I314" s="304"/>
    </row>
    <row r="315" spans="1:9" s="383" customFormat="1" ht="31.5" customHeight="1" x14ac:dyDescent="0.25">
      <c r="A315" s="386" t="s">
        <v>725</v>
      </c>
      <c r="B315" s="397" t="s">
        <v>726</v>
      </c>
      <c r="C315" s="433" t="s">
        <v>8</v>
      </c>
      <c r="D315" s="281" t="s">
        <v>476</v>
      </c>
      <c r="E315" s="281" t="s">
        <v>1014</v>
      </c>
      <c r="F315" s="281" t="s">
        <v>1014</v>
      </c>
      <c r="G315" s="321" t="s">
        <v>1014</v>
      </c>
      <c r="H315" s="432" t="s">
        <v>1014</v>
      </c>
      <c r="I315" s="304"/>
    </row>
    <row r="316" spans="1:9" s="383" customFormat="1" ht="15.75" customHeight="1" x14ac:dyDescent="0.25">
      <c r="A316" s="386" t="s">
        <v>727</v>
      </c>
      <c r="B316" s="434" t="s">
        <v>206</v>
      </c>
      <c r="C316" s="433" t="s">
        <v>8</v>
      </c>
      <c r="D316" s="281" t="s">
        <v>476</v>
      </c>
      <c r="E316" s="281" t="s">
        <v>1014</v>
      </c>
      <c r="F316" s="281" t="s">
        <v>1014</v>
      </c>
      <c r="G316" s="321" t="s">
        <v>1014</v>
      </c>
      <c r="H316" s="432" t="s">
        <v>1014</v>
      </c>
      <c r="I316" s="304"/>
    </row>
    <row r="317" spans="1:9" s="383" customFormat="1" ht="16.5" customHeight="1" thickBot="1" x14ac:dyDescent="0.3">
      <c r="A317" s="405" t="s">
        <v>728</v>
      </c>
      <c r="B317" s="435" t="s">
        <v>207</v>
      </c>
      <c r="C317" s="436" t="s">
        <v>8</v>
      </c>
      <c r="D317" s="296" t="s">
        <v>476</v>
      </c>
      <c r="E317" s="296" t="s">
        <v>1014</v>
      </c>
      <c r="F317" s="296" t="s">
        <v>1014</v>
      </c>
      <c r="G317" s="357" t="s">
        <v>1014</v>
      </c>
      <c r="H317" s="437" t="s">
        <v>1014</v>
      </c>
      <c r="I317" s="304"/>
    </row>
    <row r="318" spans="1:9" s="383" customFormat="1" ht="19.5" thickBot="1" x14ac:dyDescent="0.3">
      <c r="A318" s="683" t="s">
        <v>729</v>
      </c>
      <c r="B318" s="684"/>
      <c r="C318" s="684"/>
      <c r="D318" s="684"/>
      <c r="E318" s="684"/>
      <c r="F318" s="684"/>
      <c r="G318" s="684"/>
      <c r="H318" s="685"/>
      <c r="I318" s="304"/>
    </row>
    <row r="319" spans="1:9" ht="15.75" customHeight="1" x14ac:dyDescent="0.25">
      <c r="A319" s="390" t="s">
        <v>730</v>
      </c>
      <c r="B319" s="391" t="s">
        <v>731</v>
      </c>
      <c r="C319" s="392" t="s">
        <v>476</v>
      </c>
      <c r="D319" s="314" t="s">
        <v>476</v>
      </c>
      <c r="E319" s="314" t="s">
        <v>476</v>
      </c>
      <c r="F319" s="314" t="s">
        <v>476</v>
      </c>
      <c r="G319" s="314" t="s">
        <v>476</v>
      </c>
      <c r="H319" s="431" t="s">
        <v>1014</v>
      </c>
      <c r="I319" s="304"/>
    </row>
    <row r="320" spans="1:9" ht="15.75" customHeight="1" x14ac:dyDescent="0.25">
      <c r="A320" s="386" t="s">
        <v>733</v>
      </c>
      <c r="B320" s="398" t="s">
        <v>734</v>
      </c>
      <c r="C320" s="388" t="s">
        <v>1</v>
      </c>
      <c r="D320" s="281" t="s">
        <v>476</v>
      </c>
      <c r="E320" s="281" t="s">
        <v>476</v>
      </c>
      <c r="F320" s="281" t="s">
        <v>476</v>
      </c>
      <c r="G320" s="281" t="s">
        <v>476</v>
      </c>
      <c r="H320" s="432" t="s">
        <v>1014</v>
      </c>
      <c r="I320" s="304"/>
    </row>
    <row r="321" spans="1:9" ht="15.75" customHeight="1" x14ac:dyDescent="0.25">
      <c r="A321" s="386" t="s">
        <v>735</v>
      </c>
      <c r="B321" s="398" t="s">
        <v>736</v>
      </c>
      <c r="C321" s="388" t="s">
        <v>737</v>
      </c>
      <c r="D321" s="281" t="s">
        <v>476</v>
      </c>
      <c r="E321" s="281" t="s">
        <v>476</v>
      </c>
      <c r="F321" s="281" t="s">
        <v>476</v>
      </c>
      <c r="G321" s="281" t="s">
        <v>476</v>
      </c>
      <c r="H321" s="432" t="s">
        <v>1014</v>
      </c>
      <c r="I321" s="304"/>
    </row>
    <row r="322" spans="1:9" ht="15.75" customHeight="1" x14ac:dyDescent="0.25">
      <c r="A322" s="386" t="s">
        <v>738</v>
      </c>
      <c r="B322" s="398" t="s">
        <v>739</v>
      </c>
      <c r="C322" s="388" t="s">
        <v>1</v>
      </c>
      <c r="D322" s="281" t="s">
        <v>476</v>
      </c>
      <c r="E322" s="281" t="s">
        <v>476</v>
      </c>
      <c r="F322" s="281" t="s">
        <v>476</v>
      </c>
      <c r="G322" s="281" t="s">
        <v>476</v>
      </c>
      <c r="H322" s="432" t="s">
        <v>1014</v>
      </c>
      <c r="I322" s="304"/>
    </row>
    <row r="323" spans="1:9" ht="15.75" customHeight="1" x14ac:dyDescent="0.25">
      <c r="A323" s="386" t="s">
        <v>740</v>
      </c>
      <c r="B323" s="398" t="s">
        <v>741</v>
      </c>
      <c r="C323" s="388" t="s">
        <v>737</v>
      </c>
      <c r="D323" s="281" t="s">
        <v>476</v>
      </c>
      <c r="E323" s="281" t="s">
        <v>476</v>
      </c>
      <c r="F323" s="281" t="s">
        <v>476</v>
      </c>
      <c r="G323" s="281" t="s">
        <v>476</v>
      </c>
      <c r="H323" s="432" t="s">
        <v>1014</v>
      </c>
      <c r="I323" s="304"/>
    </row>
    <row r="324" spans="1:9" ht="15.75" customHeight="1" x14ac:dyDescent="0.25">
      <c r="A324" s="386" t="s">
        <v>742</v>
      </c>
      <c r="B324" s="398" t="s">
        <v>743</v>
      </c>
      <c r="C324" s="388" t="s">
        <v>744</v>
      </c>
      <c r="D324" s="281" t="s">
        <v>476</v>
      </c>
      <c r="E324" s="281" t="s">
        <v>476</v>
      </c>
      <c r="F324" s="281" t="s">
        <v>476</v>
      </c>
      <c r="G324" s="281" t="s">
        <v>476</v>
      </c>
      <c r="H324" s="432" t="s">
        <v>1014</v>
      </c>
      <c r="I324" s="304"/>
    </row>
    <row r="325" spans="1:9" ht="15.75" customHeight="1" x14ac:dyDescent="0.25">
      <c r="A325" s="386" t="s">
        <v>745</v>
      </c>
      <c r="B325" s="398" t="s">
        <v>746</v>
      </c>
      <c r="C325" s="388" t="s">
        <v>476</v>
      </c>
      <c r="D325" s="280" t="s">
        <v>476</v>
      </c>
      <c r="E325" s="280" t="s">
        <v>476</v>
      </c>
      <c r="F325" s="280" t="s">
        <v>476</v>
      </c>
      <c r="G325" s="280" t="s">
        <v>476</v>
      </c>
      <c r="H325" s="432" t="s">
        <v>1014</v>
      </c>
      <c r="I325" s="304"/>
    </row>
    <row r="326" spans="1:9" ht="15.75" customHeight="1" x14ac:dyDescent="0.25">
      <c r="A326" s="386" t="s">
        <v>747</v>
      </c>
      <c r="B326" s="397" t="s">
        <v>748</v>
      </c>
      <c r="C326" s="388" t="s">
        <v>744</v>
      </c>
      <c r="D326" s="281" t="s">
        <v>476</v>
      </c>
      <c r="E326" s="281" t="s">
        <v>476</v>
      </c>
      <c r="F326" s="281" t="s">
        <v>476</v>
      </c>
      <c r="G326" s="281" t="s">
        <v>476</v>
      </c>
      <c r="H326" s="432" t="s">
        <v>1014</v>
      </c>
      <c r="I326" s="304"/>
    </row>
    <row r="327" spans="1:9" ht="15.75" customHeight="1" x14ac:dyDescent="0.25">
      <c r="A327" s="386" t="s">
        <v>749</v>
      </c>
      <c r="B327" s="397" t="s">
        <v>750</v>
      </c>
      <c r="C327" s="388" t="s">
        <v>751</v>
      </c>
      <c r="D327" s="281" t="s">
        <v>476</v>
      </c>
      <c r="E327" s="281" t="s">
        <v>476</v>
      </c>
      <c r="F327" s="281" t="s">
        <v>476</v>
      </c>
      <c r="G327" s="281" t="s">
        <v>476</v>
      </c>
      <c r="H327" s="432" t="s">
        <v>1014</v>
      </c>
      <c r="I327" s="304"/>
    </row>
    <row r="328" spans="1:9" ht="15.75" customHeight="1" x14ac:dyDescent="0.25">
      <c r="A328" s="386" t="s">
        <v>752</v>
      </c>
      <c r="B328" s="398" t="s">
        <v>753</v>
      </c>
      <c r="C328" s="388" t="s">
        <v>476</v>
      </c>
      <c r="D328" s="280" t="s">
        <v>476</v>
      </c>
      <c r="E328" s="280" t="s">
        <v>476</v>
      </c>
      <c r="F328" s="280" t="s">
        <v>476</v>
      </c>
      <c r="G328" s="280" t="s">
        <v>476</v>
      </c>
      <c r="H328" s="432" t="s">
        <v>1014</v>
      </c>
      <c r="I328" s="304"/>
    </row>
    <row r="329" spans="1:9" ht="15.75" customHeight="1" x14ac:dyDescent="0.25">
      <c r="A329" s="386" t="s">
        <v>754</v>
      </c>
      <c r="B329" s="397" t="s">
        <v>748</v>
      </c>
      <c r="C329" s="388" t="s">
        <v>744</v>
      </c>
      <c r="D329" s="281" t="s">
        <v>476</v>
      </c>
      <c r="E329" s="281" t="s">
        <v>476</v>
      </c>
      <c r="F329" s="281" t="s">
        <v>476</v>
      </c>
      <c r="G329" s="281" t="s">
        <v>476</v>
      </c>
      <c r="H329" s="432" t="s">
        <v>1014</v>
      </c>
      <c r="I329" s="304"/>
    </row>
    <row r="330" spans="1:9" ht="15.75" customHeight="1" x14ac:dyDescent="0.25">
      <c r="A330" s="386" t="s">
        <v>755</v>
      </c>
      <c r="B330" s="397" t="s">
        <v>756</v>
      </c>
      <c r="C330" s="388" t="s">
        <v>1</v>
      </c>
      <c r="D330" s="281" t="s">
        <v>476</v>
      </c>
      <c r="E330" s="281" t="s">
        <v>476</v>
      </c>
      <c r="F330" s="281" t="s">
        <v>476</v>
      </c>
      <c r="G330" s="281" t="s">
        <v>476</v>
      </c>
      <c r="H330" s="432" t="s">
        <v>1014</v>
      </c>
      <c r="I330" s="304"/>
    </row>
    <row r="331" spans="1:9" ht="15.75" customHeight="1" x14ac:dyDescent="0.25">
      <c r="A331" s="386" t="s">
        <v>757</v>
      </c>
      <c r="B331" s="397" t="s">
        <v>750</v>
      </c>
      <c r="C331" s="388" t="s">
        <v>751</v>
      </c>
      <c r="D331" s="281" t="s">
        <v>476</v>
      </c>
      <c r="E331" s="281" t="s">
        <v>476</v>
      </c>
      <c r="F331" s="281" t="s">
        <v>476</v>
      </c>
      <c r="G331" s="281" t="s">
        <v>476</v>
      </c>
      <c r="H331" s="432" t="s">
        <v>1014</v>
      </c>
      <c r="I331" s="304"/>
    </row>
    <row r="332" spans="1:9" ht="15.75" customHeight="1" x14ac:dyDescent="0.25">
      <c r="A332" s="386" t="s">
        <v>758</v>
      </c>
      <c r="B332" s="398" t="s">
        <v>759</v>
      </c>
      <c r="C332" s="388" t="s">
        <v>476</v>
      </c>
      <c r="D332" s="280" t="s">
        <v>476</v>
      </c>
      <c r="E332" s="280" t="s">
        <v>476</v>
      </c>
      <c r="F332" s="280" t="s">
        <v>476</v>
      </c>
      <c r="G332" s="280" t="s">
        <v>476</v>
      </c>
      <c r="H332" s="432" t="s">
        <v>1014</v>
      </c>
      <c r="I332" s="304"/>
    </row>
    <row r="333" spans="1:9" ht="15.75" customHeight="1" x14ac:dyDescent="0.25">
      <c r="A333" s="386" t="s">
        <v>760</v>
      </c>
      <c r="B333" s="397" t="s">
        <v>748</v>
      </c>
      <c r="C333" s="388" t="s">
        <v>744</v>
      </c>
      <c r="D333" s="281" t="s">
        <v>476</v>
      </c>
      <c r="E333" s="281" t="s">
        <v>476</v>
      </c>
      <c r="F333" s="281" t="s">
        <v>476</v>
      </c>
      <c r="G333" s="281" t="s">
        <v>476</v>
      </c>
      <c r="H333" s="432" t="s">
        <v>1014</v>
      </c>
      <c r="I333" s="304"/>
    </row>
    <row r="334" spans="1:9" ht="15.75" customHeight="1" x14ac:dyDescent="0.25">
      <c r="A334" s="386" t="s">
        <v>761</v>
      </c>
      <c r="B334" s="397" t="s">
        <v>750</v>
      </c>
      <c r="C334" s="388" t="s">
        <v>751</v>
      </c>
      <c r="D334" s="281" t="s">
        <v>476</v>
      </c>
      <c r="E334" s="281" t="s">
        <v>476</v>
      </c>
      <c r="F334" s="281" t="s">
        <v>476</v>
      </c>
      <c r="G334" s="281" t="s">
        <v>476</v>
      </c>
      <c r="H334" s="432" t="s">
        <v>1014</v>
      </c>
      <c r="I334" s="304"/>
    </row>
    <row r="335" spans="1:9" ht="15.75" customHeight="1" x14ac:dyDescent="0.25">
      <c r="A335" s="386" t="s">
        <v>762</v>
      </c>
      <c r="B335" s="398" t="s">
        <v>763</v>
      </c>
      <c r="C335" s="388" t="s">
        <v>476</v>
      </c>
      <c r="D335" s="280" t="s">
        <v>476</v>
      </c>
      <c r="E335" s="280" t="s">
        <v>476</v>
      </c>
      <c r="F335" s="280" t="s">
        <v>476</v>
      </c>
      <c r="G335" s="280" t="s">
        <v>476</v>
      </c>
      <c r="H335" s="432" t="s">
        <v>1014</v>
      </c>
      <c r="I335" s="304"/>
    </row>
    <row r="336" spans="1:9" ht="15.75" customHeight="1" x14ac:dyDescent="0.25">
      <c r="A336" s="386" t="s">
        <v>764</v>
      </c>
      <c r="B336" s="397" t="s">
        <v>748</v>
      </c>
      <c r="C336" s="388" t="s">
        <v>744</v>
      </c>
      <c r="D336" s="281" t="s">
        <v>476</v>
      </c>
      <c r="E336" s="281" t="s">
        <v>476</v>
      </c>
      <c r="F336" s="281" t="s">
        <v>476</v>
      </c>
      <c r="G336" s="281" t="s">
        <v>476</v>
      </c>
      <c r="H336" s="432" t="s">
        <v>1014</v>
      </c>
      <c r="I336" s="304"/>
    </row>
    <row r="337" spans="1:9" ht="15.75" customHeight="1" x14ac:dyDescent="0.25">
      <c r="A337" s="386" t="s">
        <v>765</v>
      </c>
      <c r="B337" s="397" t="s">
        <v>756</v>
      </c>
      <c r="C337" s="388" t="s">
        <v>1</v>
      </c>
      <c r="D337" s="281" t="s">
        <v>476</v>
      </c>
      <c r="E337" s="281" t="s">
        <v>476</v>
      </c>
      <c r="F337" s="281" t="s">
        <v>476</v>
      </c>
      <c r="G337" s="281" t="s">
        <v>476</v>
      </c>
      <c r="H337" s="432" t="s">
        <v>1014</v>
      </c>
      <c r="I337" s="304"/>
    </row>
    <row r="338" spans="1:9" ht="15.75" customHeight="1" x14ac:dyDescent="0.25">
      <c r="A338" s="386" t="s">
        <v>766</v>
      </c>
      <c r="B338" s="397" t="s">
        <v>750</v>
      </c>
      <c r="C338" s="388" t="s">
        <v>751</v>
      </c>
      <c r="D338" s="281" t="s">
        <v>476</v>
      </c>
      <c r="E338" s="281" t="s">
        <v>476</v>
      </c>
      <c r="F338" s="281" t="s">
        <v>476</v>
      </c>
      <c r="G338" s="281" t="s">
        <v>476</v>
      </c>
      <c r="H338" s="432" t="s">
        <v>1014</v>
      </c>
      <c r="I338" s="304"/>
    </row>
    <row r="339" spans="1:9" ht="15.75" customHeight="1" x14ac:dyDescent="0.25">
      <c r="A339" s="408" t="s">
        <v>767</v>
      </c>
      <c r="B339" s="409" t="s">
        <v>768</v>
      </c>
      <c r="C339" s="410" t="s">
        <v>476</v>
      </c>
      <c r="D339" s="280" t="s">
        <v>476</v>
      </c>
      <c r="E339" s="280" t="s">
        <v>476</v>
      </c>
      <c r="F339" s="280" t="s">
        <v>476</v>
      </c>
      <c r="G339" s="280" t="s">
        <v>476</v>
      </c>
      <c r="H339" s="432" t="s">
        <v>1014</v>
      </c>
      <c r="I339" s="304"/>
    </row>
    <row r="340" spans="1:9" x14ac:dyDescent="0.25">
      <c r="A340" s="386" t="s">
        <v>769</v>
      </c>
      <c r="B340" s="398" t="s">
        <v>770</v>
      </c>
      <c r="C340" s="388" t="s">
        <v>744</v>
      </c>
      <c r="D340" s="281">
        <v>43489.740174727456</v>
      </c>
      <c r="E340" s="280">
        <v>44526.147591845409</v>
      </c>
      <c r="F340" s="280">
        <f t="shared" ref="F340:F367" si="32">E340-D340</f>
        <v>1036.4074171179527</v>
      </c>
      <c r="G340" s="317">
        <f t="shared" ref="G340:G367" si="33">F340/D340*100</f>
        <v>2.3831078616565859</v>
      </c>
      <c r="H340" s="432" t="s">
        <v>1014</v>
      </c>
      <c r="I340" s="304"/>
    </row>
    <row r="341" spans="1:9" ht="31.5" customHeight="1" x14ac:dyDescent="0.25">
      <c r="A341" s="386" t="s">
        <v>771</v>
      </c>
      <c r="B341" s="397" t="s">
        <v>772</v>
      </c>
      <c r="C341" s="388" t="s">
        <v>744</v>
      </c>
      <c r="D341" s="281" t="s">
        <v>476</v>
      </c>
      <c r="E341" s="280" t="s">
        <v>1014</v>
      </c>
      <c r="F341" s="280" t="s">
        <v>1014</v>
      </c>
      <c r="G341" s="280" t="s">
        <v>1014</v>
      </c>
      <c r="H341" s="432" t="s">
        <v>1014</v>
      </c>
      <c r="I341" s="304"/>
    </row>
    <row r="342" spans="1:9" ht="15.75" customHeight="1" x14ac:dyDescent="0.25">
      <c r="A342" s="386" t="s">
        <v>773</v>
      </c>
      <c r="B342" s="434" t="s">
        <v>774</v>
      </c>
      <c r="C342" s="388" t="s">
        <v>744</v>
      </c>
      <c r="D342" s="281" t="s">
        <v>476</v>
      </c>
      <c r="E342" s="280" t="s">
        <v>1014</v>
      </c>
      <c r="F342" s="280" t="s">
        <v>1014</v>
      </c>
      <c r="G342" s="280" t="s">
        <v>1014</v>
      </c>
      <c r="H342" s="432" t="s">
        <v>1014</v>
      </c>
      <c r="I342" s="304"/>
    </row>
    <row r="343" spans="1:9" ht="15.75" customHeight="1" x14ac:dyDescent="0.25">
      <c r="A343" s="386" t="s">
        <v>775</v>
      </c>
      <c r="B343" s="434" t="s">
        <v>776</v>
      </c>
      <c r="C343" s="388" t="s">
        <v>744</v>
      </c>
      <c r="D343" s="281" t="s">
        <v>476</v>
      </c>
      <c r="E343" s="280" t="s">
        <v>1014</v>
      </c>
      <c r="F343" s="280" t="s">
        <v>1014</v>
      </c>
      <c r="G343" s="280" t="s">
        <v>1014</v>
      </c>
      <c r="H343" s="432" t="s">
        <v>1014</v>
      </c>
      <c r="I343" s="304"/>
    </row>
    <row r="344" spans="1:9" x14ac:dyDescent="0.25">
      <c r="A344" s="386" t="s">
        <v>777</v>
      </c>
      <c r="B344" s="398" t="s">
        <v>778</v>
      </c>
      <c r="C344" s="388" t="s">
        <v>744</v>
      </c>
      <c r="D344" s="281">
        <v>3046.0128403366953</v>
      </c>
      <c r="E344" s="280">
        <v>2875.8383291545956</v>
      </c>
      <c r="F344" s="280">
        <f t="shared" si="32"/>
        <v>-170.17451118209965</v>
      </c>
      <c r="G344" s="317">
        <f t="shared" si="33"/>
        <v>-5.5867955948369925</v>
      </c>
      <c r="H344" s="432" t="s">
        <v>1014</v>
      </c>
      <c r="I344" s="304"/>
    </row>
    <row r="345" spans="1:9" x14ac:dyDescent="0.25">
      <c r="A345" s="386" t="s">
        <v>779</v>
      </c>
      <c r="B345" s="398" t="s">
        <v>780</v>
      </c>
      <c r="C345" s="388" t="s">
        <v>1</v>
      </c>
      <c r="D345" s="281">
        <v>6831.4287470425334</v>
      </c>
      <c r="E345" s="280">
        <v>6949.74</v>
      </c>
      <c r="F345" s="280">
        <f t="shared" si="32"/>
        <v>118.31125295746642</v>
      </c>
      <c r="G345" s="317">
        <f t="shared" si="33"/>
        <v>1.7318668954673033</v>
      </c>
      <c r="H345" s="432" t="s">
        <v>1014</v>
      </c>
      <c r="I345" s="304"/>
    </row>
    <row r="346" spans="1:9" ht="31.5" customHeight="1" x14ac:dyDescent="0.25">
      <c r="A346" s="386" t="s">
        <v>781</v>
      </c>
      <c r="B346" s="397" t="s">
        <v>782</v>
      </c>
      <c r="C346" s="388" t="s">
        <v>1</v>
      </c>
      <c r="D346" s="280" t="s">
        <v>476</v>
      </c>
      <c r="E346" s="280" t="s">
        <v>1014</v>
      </c>
      <c r="F346" s="280" t="s">
        <v>1014</v>
      </c>
      <c r="G346" s="280" t="s">
        <v>1014</v>
      </c>
      <c r="H346" s="432" t="s">
        <v>1014</v>
      </c>
      <c r="I346" s="304"/>
    </row>
    <row r="347" spans="1:9" ht="15.75" customHeight="1" x14ac:dyDescent="0.25">
      <c r="A347" s="386" t="s">
        <v>783</v>
      </c>
      <c r="B347" s="434" t="s">
        <v>774</v>
      </c>
      <c r="C347" s="388" t="s">
        <v>1</v>
      </c>
      <c r="D347" s="280" t="s">
        <v>476</v>
      </c>
      <c r="E347" s="280" t="s">
        <v>1014</v>
      </c>
      <c r="F347" s="280" t="s">
        <v>1014</v>
      </c>
      <c r="G347" s="280" t="s">
        <v>1014</v>
      </c>
      <c r="H347" s="432" t="s">
        <v>1014</v>
      </c>
      <c r="I347" s="304"/>
    </row>
    <row r="348" spans="1:9" ht="15.75" customHeight="1" x14ac:dyDescent="0.25">
      <c r="A348" s="386" t="s">
        <v>784</v>
      </c>
      <c r="B348" s="434" t="s">
        <v>776</v>
      </c>
      <c r="C348" s="388" t="s">
        <v>1</v>
      </c>
      <c r="D348" s="280" t="s">
        <v>476</v>
      </c>
      <c r="E348" s="280" t="s">
        <v>1014</v>
      </c>
      <c r="F348" s="280" t="s">
        <v>1014</v>
      </c>
      <c r="G348" s="280" t="s">
        <v>1014</v>
      </c>
      <c r="H348" s="432" t="s">
        <v>1014</v>
      </c>
      <c r="I348" s="304"/>
    </row>
    <row r="349" spans="1:9" x14ac:dyDescent="0.25">
      <c r="A349" s="386" t="s">
        <v>785</v>
      </c>
      <c r="B349" s="398" t="s">
        <v>786</v>
      </c>
      <c r="C349" s="388" t="s">
        <v>787</v>
      </c>
      <c r="D349" s="281">
        <v>1148890.5332751155</v>
      </c>
      <c r="E349" s="280">
        <v>1158029.0703764451</v>
      </c>
      <c r="F349" s="280">
        <f t="shared" si="32"/>
        <v>9138.5371013295371</v>
      </c>
      <c r="G349" s="317">
        <f t="shared" si="33"/>
        <v>0.79542278717177006</v>
      </c>
      <c r="H349" s="432" t="s">
        <v>1014</v>
      </c>
      <c r="I349" s="304"/>
    </row>
    <row r="350" spans="1:9" ht="31.5" x14ac:dyDescent="0.25">
      <c r="A350" s="386" t="s">
        <v>788</v>
      </c>
      <c r="B350" s="398" t="s">
        <v>789</v>
      </c>
      <c r="C350" s="388" t="s">
        <v>999</v>
      </c>
      <c r="D350" s="280">
        <v>36483.162751673939</v>
      </c>
      <c r="E350" s="280">
        <f>E29-E63-E64-E57</f>
        <v>40836.161603649998</v>
      </c>
      <c r="F350" s="280">
        <f t="shared" si="32"/>
        <v>4352.9988519760591</v>
      </c>
      <c r="G350" s="317">
        <f t="shared" si="33"/>
        <v>11.931528200022441</v>
      </c>
      <c r="H350" s="432" t="s">
        <v>1014</v>
      </c>
      <c r="I350" s="304"/>
    </row>
    <row r="351" spans="1:9" ht="15.75" customHeight="1" x14ac:dyDescent="0.25">
      <c r="A351" s="386" t="s">
        <v>790</v>
      </c>
      <c r="B351" s="396" t="s">
        <v>791</v>
      </c>
      <c r="C351" s="388" t="s">
        <v>476</v>
      </c>
      <c r="D351" s="356" t="s">
        <v>476</v>
      </c>
      <c r="E351" s="280" t="s">
        <v>1014</v>
      </c>
      <c r="F351" s="280" t="s">
        <v>1014</v>
      </c>
      <c r="G351" s="280" t="s">
        <v>1014</v>
      </c>
      <c r="H351" s="432" t="s">
        <v>1014</v>
      </c>
      <c r="I351" s="304"/>
    </row>
    <row r="352" spans="1:9" ht="15.75" customHeight="1" x14ac:dyDescent="0.25">
      <c r="A352" s="386" t="s">
        <v>792</v>
      </c>
      <c r="B352" s="398" t="s">
        <v>793</v>
      </c>
      <c r="C352" s="388" t="s">
        <v>744</v>
      </c>
      <c r="D352" s="356" t="s">
        <v>476</v>
      </c>
      <c r="E352" s="280" t="s">
        <v>1014</v>
      </c>
      <c r="F352" s="280" t="s">
        <v>1014</v>
      </c>
      <c r="G352" s="280" t="s">
        <v>1014</v>
      </c>
      <c r="H352" s="432" t="s">
        <v>1014</v>
      </c>
      <c r="I352" s="304"/>
    </row>
    <row r="353" spans="1:13" ht="15.75" customHeight="1" x14ac:dyDescent="0.25">
      <c r="A353" s="386" t="s">
        <v>794</v>
      </c>
      <c r="B353" s="398" t="s">
        <v>795</v>
      </c>
      <c r="C353" s="388" t="s">
        <v>737</v>
      </c>
      <c r="D353" s="356" t="s">
        <v>476</v>
      </c>
      <c r="E353" s="280" t="s">
        <v>1014</v>
      </c>
      <c r="F353" s="280" t="s">
        <v>1014</v>
      </c>
      <c r="G353" s="280" t="s">
        <v>1014</v>
      </c>
      <c r="H353" s="432" t="s">
        <v>1014</v>
      </c>
      <c r="I353" s="304"/>
    </row>
    <row r="354" spans="1:13" ht="47.25" customHeight="1" x14ac:dyDescent="0.25">
      <c r="A354" s="386" t="s">
        <v>796</v>
      </c>
      <c r="B354" s="398" t="s">
        <v>797</v>
      </c>
      <c r="C354" s="388" t="s">
        <v>999</v>
      </c>
      <c r="D354" s="356" t="s">
        <v>476</v>
      </c>
      <c r="E354" s="280" t="s">
        <v>1014</v>
      </c>
      <c r="F354" s="280" t="s">
        <v>1014</v>
      </c>
      <c r="G354" s="280" t="s">
        <v>1014</v>
      </c>
      <c r="H354" s="432" t="s">
        <v>1014</v>
      </c>
      <c r="I354" s="304"/>
    </row>
    <row r="355" spans="1:13" ht="31.5" customHeight="1" x14ac:dyDescent="0.25">
      <c r="A355" s="386" t="s">
        <v>798</v>
      </c>
      <c r="B355" s="398" t="s">
        <v>799</v>
      </c>
      <c r="C355" s="388" t="s">
        <v>999</v>
      </c>
      <c r="D355" s="356" t="s">
        <v>476</v>
      </c>
      <c r="E355" s="280" t="s">
        <v>1014</v>
      </c>
      <c r="F355" s="280" t="s">
        <v>1014</v>
      </c>
      <c r="G355" s="280" t="s">
        <v>1014</v>
      </c>
      <c r="H355" s="432" t="s">
        <v>1014</v>
      </c>
      <c r="I355" s="304"/>
      <c r="M355" s="503"/>
    </row>
    <row r="356" spans="1:13" ht="15.75" customHeight="1" x14ac:dyDescent="0.25">
      <c r="A356" s="386" t="s">
        <v>800</v>
      </c>
      <c r="B356" s="396" t="s">
        <v>801</v>
      </c>
      <c r="C356" s="438" t="s">
        <v>476</v>
      </c>
      <c r="D356" s="356" t="s">
        <v>476</v>
      </c>
      <c r="E356" s="280" t="s">
        <v>1014</v>
      </c>
      <c r="F356" s="280" t="s">
        <v>1014</v>
      </c>
      <c r="G356" s="280" t="s">
        <v>1014</v>
      </c>
      <c r="H356" s="432" t="s">
        <v>1014</v>
      </c>
      <c r="I356" s="304"/>
    </row>
    <row r="357" spans="1:13" ht="15.75" customHeight="1" x14ac:dyDescent="0.25">
      <c r="A357" s="386" t="s">
        <v>802</v>
      </c>
      <c r="B357" s="398" t="s">
        <v>803</v>
      </c>
      <c r="C357" s="388" t="s">
        <v>1</v>
      </c>
      <c r="D357" s="356" t="s">
        <v>476</v>
      </c>
      <c r="E357" s="280" t="s">
        <v>1014</v>
      </c>
      <c r="F357" s="280" t="s">
        <v>1014</v>
      </c>
      <c r="G357" s="280" t="s">
        <v>1014</v>
      </c>
      <c r="H357" s="432" t="s">
        <v>1014</v>
      </c>
      <c r="I357" s="304"/>
    </row>
    <row r="358" spans="1:13" ht="47.25" customHeight="1" x14ac:dyDescent="0.25">
      <c r="A358" s="386" t="s">
        <v>804</v>
      </c>
      <c r="B358" s="397" t="s">
        <v>805</v>
      </c>
      <c r="C358" s="388" t="s">
        <v>1</v>
      </c>
      <c r="D358" s="356" t="s">
        <v>476</v>
      </c>
      <c r="E358" s="280" t="s">
        <v>1014</v>
      </c>
      <c r="F358" s="280" t="s">
        <v>1014</v>
      </c>
      <c r="G358" s="280" t="s">
        <v>1014</v>
      </c>
      <c r="H358" s="432" t="s">
        <v>1014</v>
      </c>
      <c r="I358" s="304"/>
    </row>
    <row r="359" spans="1:13" ht="47.25" customHeight="1" x14ac:dyDescent="0.25">
      <c r="A359" s="386" t="s">
        <v>806</v>
      </c>
      <c r="B359" s="397" t="s">
        <v>807</v>
      </c>
      <c r="C359" s="388" t="s">
        <v>1</v>
      </c>
      <c r="D359" s="356" t="s">
        <v>476</v>
      </c>
      <c r="E359" s="280" t="s">
        <v>1014</v>
      </c>
      <c r="F359" s="280" t="s">
        <v>1014</v>
      </c>
      <c r="G359" s="280" t="s">
        <v>1014</v>
      </c>
      <c r="H359" s="432" t="s">
        <v>1014</v>
      </c>
      <c r="I359" s="304"/>
    </row>
    <row r="360" spans="1:13" ht="31.5" customHeight="1" x14ac:dyDescent="0.25">
      <c r="A360" s="386" t="s">
        <v>808</v>
      </c>
      <c r="B360" s="397" t="s">
        <v>809</v>
      </c>
      <c r="C360" s="388" t="s">
        <v>1</v>
      </c>
      <c r="D360" s="356" t="s">
        <v>476</v>
      </c>
      <c r="E360" s="280" t="s">
        <v>1014</v>
      </c>
      <c r="F360" s="280" t="s">
        <v>1014</v>
      </c>
      <c r="G360" s="280" t="s">
        <v>1014</v>
      </c>
      <c r="H360" s="432" t="s">
        <v>1014</v>
      </c>
      <c r="I360" s="304"/>
    </row>
    <row r="361" spans="1:13" ht="15.75" customHeight="1" x14ac:dyDescent="0.25">
      <c r="A361" s="386" t="s">
        <v>810</v>
      </c>
      <c r="B361" s="398" t="s">
        <v>811</v>
      </c>
      <c r="C361" s="388" t="s">
        <v>744</v>
      </c>
      <c r="D361" s="356" t="s">
        <v>476</v>
      </c>
      <c r="E361" s="280" t="s">
        <v>1014</v>
      </c>
      <c r="F361" s="280" t="s">
        <v>1014</v>
      </c>
      <c r="G361" s="280" t="s">
        <v>1014</v>
      </c>
      <c r="H361" s="432" t="s">
        <v>1014</v>
      </c>
      <c r="I361" s="304"/>
    </row>
    <row r="362" spans="1:13" ht="31.5" customHeight="1" x14ac:dyDescent="0.25">
      <c r="A362" s="386" t="s">
        <v>812</v>
      </c>
      <c r="B362" s="397" t="s">
        <v>813</v>
      </c>
      <c r="C362" s="388" t="s">
        <v>744</v>
      </c>
      <c r="D362" s="356" t="s">
        <v>476</v>
      </c>
      <c r="E362" s="280" t="s">
        <v>1014</v>
      </c>
      <c r="F362" s="280" t="s">
        <v>1014</v>
      </c>
      <c r="G362" s="280" t="s">
        <v>1014</v>
      </c>
      <c r="H362" s="432" t="s">
        <v>1014</v>
      </c>
      <c r="I362" s="304"/>
    </row>
    <row r="363" spans="1:13" ht="15.75" customHeight="1" x14ac:dyDescent="0.25">
      <c r="A363" s="386" t="s">
        <v>814</v>
      </c>
      <c r="B363" s="397" t="s">
        <v>815</v>
      </c>
      <c r="C363" s="388" t="s">
        <v>744</v>
      </c>
      <c r="D363" s="356" t="s">
        <v>476</v>
      </c>
      <c r="E363" s="280" t="s">
        <v>1014</v>
      </c>
      <c r="F363" s="280" t="s">
        <v>1014</v>
      </c>
      <c r="G363" s="280" t="s">
        <v>1014</v>
      </c>
      <c r="H363" s="432" t="s">
        <v>1014</v>
      </c>
      <c r="I363" s="304"/>
    </row>
    <row r="364" spans="1:13" ht="31.5" customHeight="1" x14ac:dyDescent="0.25">
      <c r="A364" s="386" t="s">
        <v>816</v>
      </c>
      <c r="B364" s="398" t="s">
        <v>817</v>
      </c>
      <c r="C364" s="388" t="s">
        <v>999</v>
      </c>
      <c r="D364" s="356" t="s">
        <v>476</v>
      </c>
      <c r="E364" s="280" t="s">
        <v>1014</v>
      </c>
      <c r="F364" s="280" t="s">
        <v>1014</v>
      </c>
      <c r="G364" s="280" t="s">
        <v>1014</v>
      </c>
      <c r="H364" s="432" t="s">
        <v>1014</v>
      </c>
      <c r="I364" s="304"/>
    </row>
    <row r="365" spans="1:13" ht="15.75" customHeight="1" x14ac:dyDescent="0.25">
      <c r="A365" s="386" t="s">
        <v>818</v>
      </c>
      <c r="B365" s="397" t="s">
        <v>819</v>
      </c>
      <c r="C365" s="388" t="s">
        <v>999</v>
      </c>
      <c r="D365" s="356" t="s">
        <v>476</v>
      </c>
      <c r="E365" s="280" t="s">
        <v>1014</v>
      </c>
      <c r="F365" s="280" t="s">
        <v>1014</v>
      </c>
      <c r="G365" s="280" t="s">
        <v>1014</v>
      </c>
      <c r="H365" s="432" t="s">
        <v>1014</v>
      </c>
      <c r="I365" s="304"/>
    </row>
    <row r="366" spans="1:13" ht="15.75" customHeight="1" x14ac:dyDescent="0.25">
      <c r="A366" s="386" t="s">
        <v>820</v>
      </c>
      <c r="B366" s="397" t="s">
        <v>207</v>
      </c>
      <c r="C366" s="388" t="s">
        <v>999</v>
      </c>
      <c r="D366" s="356" t="s">
        <v>476</v>
      </c>
      <c r="E366" s="280" t="s">
        <v>1014</v>
      </c>
      <c r="F366" s="280" t="s">
        <v>1014</v>
      </c>
      <c r="G366" s="280" t="s">
        <v>1014</v>
      </c>
      <c r="H366" s="432" t="s">
        <v>1014</v>
      </c>
      <c r="I366" s="304"/>
    </row>
    <row r="367" spans="1:13" ht="16.5" thickBot="1" x14ac:dyDescent="0.3">
      <c r="A367" s="405" t="s">
        <v>821</v>
      </c>
      <c r="B367" s="439" t="s">
        <v>822</v>
      </c>
      <c r="C367" s="407" t="s">
        <v>1009</v>
      </c>
      <c r="D367" s="357">
        <v>7307.9234576825029</v>
      </c>
      <c r="E367" s="330">
        <v>6831</v>
      </c>
      <c r="F367" s="330">
        <f t="shared" si="32"/>
        <v>-476.92345768250289</v>
      </c>
      <c r="G367" s="330">
        <f t="shared" si="33"/>
        <v>-6.5261145720010783</v>
      </c>
      <c r="H367" s="437" t="s">
        <v>1014</v>
      </c>
      <c r="I367" s="304"/>
    </row>
    <row r="368" spans="1:13" ht="15.75" customHeight="1" x14ac:dyDescent="0.25">
      <c r="A368" s="708" t="s">
        <v>823</v>
      </c>
      <c r="B368" s="709"/>
      <c r="C368" s="709"/>
      <c r="D368" s="709"/>
      <c r="E368" s="709"/>
      <c r="F368" s="709"/>
      <c r="G368" s="709"/>
      <c r="H368" s="710"/>
      <c r="I368" s="304"/>
    </row>
    <row r="369" spans="1:9" ht="16.5" customHeight="1" thickBot="1" x14ac:dyDescent="0.3">
      <c r="A369" s="708"/>
      <c r="B369" s="709"/>
      <c r="C369" s="709"/>
      <c r="D369" s="709"/>
      <c r="E369" s="709"/>
      <c r="F369" s="709"/>
      <c r="G369" s="709"/>
      <c r="H369" s="710"/>
      <c r="I369" s="304"/>
    </row>
    <row r="370" spans="1:9" s="382" customFormat="1" ht="67.5" customHeight="1" x14ac:dyDescent="0.25">
      <c r="A370" s="693" t="s">
        <v>190</v>
      </c>
      <c r="B370" s="695" t="s">
        <v>191</v>
      </c>
      <c r="C370" s="671" t="s">
        <v>304</v>
      </c>
      <c r="D370" s="671">
        <v>2022</v>
      </c>
      <c r="E370" s="672"/>
      <c r="F370" s="671" t="s">
        <v>920</v>
      </c>
      <c r="G370" s="673"/>
      <c r="H370" s="663" t="s">
        <v>7</v>
      </c>
      <c r="I370" s="304"/>
    </row>
    <row r="371" spans="1:9" s="382" customFormat="1" ht="30" x14ac:dyDescent="0.25">
      <c r="A371" s="694"/>
      <c r="B371" s="696"/>
      <c r="C371" s="697"/>
      <c r="D371" s="305" t="s">
        <v>886</v>
      </c>
      <c r="E371" s="306" t="s">
        <v>10</v>
      </c>
      <c r="F371" s="307" t="s">
        <v>887</v>
      </c>
      <c r="G371" s="305" t="s">
        <v>885</v>
      </c>
      <c r="H371" s="664"/>
      <c r="I371" s="304"/>
    </row>
    <row r="372" spans="1:9" ht="16.5" thickBot="1" x14ac:dyDescent="0.3">
      <c r="A372" s="440">
        <v>1</v>
      </c>
      <c r="B372" s="308">
        <v>2</v>
      </c>
      <c r="C372" s="358">
        <v>3</v>
      </c>
      <c r="D372" s="358">
        <v>4</v>
      </c>
      <c r="E372" s="308">
        <v>5</v>
      </c>
      <c r="F372" s="359">
        <v>6</v>
      </c>
      <c r="G372" s="359">
        <v>7</v>
      </c>
      <c r="H372" s="441">
        <v>8</v>
      </c>
      <c r="I372" s="304"/>
    </row>
    <row r="373" spans="1:9" ht="15.75" customHeight="1" x14ac:dyDescent="0.25">
      <c r="A373" s="701" t="s">
        <v>824</v>
      </c>
      <c r="B373" s="702"/>
      <c r="C373" s="388" t="s">
        <v>999</v>
      </c>
      <c r="D373" s="326">
        <v>24471.362593069996</v>
      </c>
      <c r="E373" s="361">
        <f>E374+E431</f>
        <v>25670.30865128</v>
      </c>
      <c r="F373" s="361">
        <f t="shared" ref="F373:F376" si="34">E373-D373</f>
        <v>1198.9460582100037</v>
      </c>
      <c r="G373" s="362">
        <f t="shared" ref="G373:G382" si="35">F373/D373*100</f>
        <v>4.8993841419747142</v>
      </c>
      <c r="H373" s="363" t="s">
        <v>1014</v>
      </c>
      <c r="I373" s="304"/>
    </row>
    <row r="374" spans="1:9" x14ac:dyDescent="0.25">
      <c r="A374" s="386" t="s">
        <v>192</v>
      </c>
      <c r="B374" s="442" t="s">
        <v>825</v>
      </c>
      <c r="C374" s="388" t="s">
        <v>999</v>
      </c>
      <c r="D374" s="319">
        <v>24471.36259307</v>
      </c>
      <c r="E374" s="284">
        <f>E375+E399+E427+E428</f>
        <v>25670.30865128</v>
      </c>
      <c r="F374" s="284">
        <f t="shared" si="34"/>
        <v>1198.94605821</v>
      </c>
      <c r="G374" s="317">
        <f t="shared" si="35"/>
        <v>4.8993841419746991</v>
      </c>
      <c r="H374" s="364" t="s">
        <v>1014</v>
      </c>
      <c r="I374" s="304"/>
    </row>
    <row r="375" spans="1:9" x14ac:dyDescent="0.25">
      <c r="A375" s="386" t="s">
        <v>193</v>
      </c>
      <c r="B375" s="398" t="s">
        <v>194</v>
      </c>
      <c r="C375" s="388" t="s">
        <v>999</v>
      </c>
      <c r="D375" s="319">
        <v>10758.934501859996</v>
      </c>
      <c r="E375" s="284">
        <f>E376+E398</f>
        <v>12183.151770009999</v>
      </c>
      <c r="F375" s="284">
        <f t="shared" si="34"/>
        <v>1424.2172681500033</v>
      </c>
      <c r="G375" s="317">
        <f t="shared" si="35"/>
        <v>13.237530797346016</v>
      </c>
      <c r="H375" s="365" t="s">
        <v>1014</v>
      </c>
      <c r="I375" s="304"/>
    </row>
    <row r="376" spans="1:9" ht="31.5" x14ac:dyDescent="0.25">
      <c r="A376" s="386" t="s">
        <v>195</v>
      </c>
      <c r="B376" s="397" t="s">
        <v>826</v>
      </c>
      <c r="C376" s="388" t="s">
        <v>999</v>
      </c>
      <c r="D376" s="319">
        <v>10758.934501859996</v>
      </c>
      <c r="E376" s="284">
        <f>E384+E382</f>
        <v>12183.151770009999</v>
      </c>
      <c r="F376" s="284">
        <f t="shared" si="34"/>
        <v>1424.2172681500033</v>
      </c>
      <c r="G376" s="366">
        <f t="shared" si="35"/>
        <v>13.237530797346016</v>
      </c>
      <c r="H376" s="365" t="s">
        <v>1014</v>
      </c>
      <c r="I376" s="304"/>
    </row>
    <row r="377" spans="1:9" x14ac:dyDescent="0.25">
      <c r="A377" s="386" t="s">
        <v>196</v>
      </c>
      <c r="B377" s="399" t="s">
        <v>827</v>
      </c>
      <c r="C377" s="388" t="s">
        <v>999</v>
      </c>
      <c r="D377" s="339" t="s">
        <v>476</v>
      </c>
      <c r="E377" s="339" t="s">
        <v>1014</v>
      </c>
      <c r="F377" s="339" t="s">
        <v>476</v>
      </c>
      <c r="G377" s="339" t="s">
        <v>476</v>
      </c>
      <c r="H377" s="365" t="s">
        <v>1014</v>
      </c>
      <c r="I377" s="304"/>
    </row>
    <row r="378" spans="1:9" ht="31.5" x14ac:dyDescent="0.25">
      <c r="A378" s="386" t="s">
        <v>828</v>
      </c>
      <c r="B378" s="400" t="s">
        <v>308</v>
      </c>
      <c r="C378" s="388" t="s">
        <v>999</v>
      </c>
      <c r="D378" s="339" t="s">
        <v>476</v>
      </c>
      <c r="E378" s="339" t="s">
        <v>1014</v>
      </c>
      <c r="F378" s="339" t="s">
        <v>476</v>
      </c>
      <c r="G378" s="339" t="s">
        <v>476</v>
      </c>
      <c r="H378" s="365" t="s">
        <v>1014</v>
      </c>
      <c r="I378" s="304"/>
    </row>
    <row r="379" spans="1:9" ht="31.5" x14ac:dyDescent="0.25">
      <c r="A379" s="386" t="s">
        <v>829</v>
      </c>
      <c r="B379" s="400" t="s">
        <v>309</v>
      </c>
      <c r="C379" s="388" t="s">
        <v>999</v>
      </c>
      <c r="D379" s="339" t="s">
        <v>476</v>
      </c>
      <c r="E379" s="339" t="s">
        <v>1014</v>
      </c>
      <c r="F379" s="339" t="s">
        <v>476</v>
      </c>
      <c r="G379" s="339" t="s">
        <v>476</v>
      </c>
      <c r="H379" s="365" t="s">
        <v>1014</v>
      </c>
      <c r="I379" s="304"/>
    </row>
    <row r="380" spans="1:9" ht="31.5" x14ac:dyDescent="0.25">
      <c r="A380" s="386" t="s">
        <v>830</v>
      </c>
      <c r="B380" s="400" t="s">
        <v>310</v>
      </c>
      <c r="C380" s="388" t="s">
        <v>999</v>
      </c>
      <c r="D380" s="339" t="s">
        <v>476</v>
      </c>
      <c r="E380" s="339" t="s">
        <v>1014</v>
      </c>
      <c r="F380" s="339" t="s">
        <v>476</v>
      </c>
      <c r="G380" s="339" t="s">
        <v>476</v>
      </c>
      <c r="H380" s="365" t="s">
        <v>1014</v>
      </c>
      <c r="I380" s="304"/>
    </row>
    <row r="381" spans="1:9" x14ac:dyDescent="0.25">
      <c r="A381" s="386" t="s">
        <v>198</v>
      </c>
      <c r="B381" s="399" t="s">
        <v>831</v>
      </c>
      <c r="C381" s="388" t="s">
        <v>999</v>
      </c>
      <c r="D381" s="339" t="s">
        <v>476</v>
      </c>
      <c r="E381" s="339" t="s">
        <v>1014</v>
      </c>
      <c r="F381" s="339" t="s">
        <v>476</v>
      </c>
      <c r="G381" s="339" t="s">
        <v>476</v>
      </c>
      <c r="H381" s="365" t="s">
        <v>1014</v>
      </c>
      <c r="I381" s="304"/>
    </row>
    <row r="382" spans="1:9" x14ac:dyDescent="0.25">
      <c r="A382" s="386" t="s">
        <v>200</v>
      </c>
      <c r="B382" s="399" t="s">
        <v>832</v>
      </c>
      <c r="C382" s="388" t="s">
        <v>999</v>
      </c>
      <c r="D382" s="319">
        <v>1033.537824</v>
      </c>
      <c r="E382" s="284">
        <v>1571.0275995300001</v>
      </c>
      <c r="F382" s="284">
        <f t="shared" ref="F382:F445" si="36">E382-D382</f>
        <v>537.48977553000009</v>
      </c>
      <c r="G382" s="366">
        <f t="shared" si="35"/>
        <v>52.004848109942039</v>
      </c>
      <c r="H382" s="364" t="s">
        <v>1039</v>
      </c>
      <c r="I382" s="304"/>
    </row>
    <row r="383" spans="1:9" x14ac:dyDescent="0.25">
      <c r="A383" s="386" t="s">
        <v>202</v>
      </c>
      <c r="B383" s="399" t="s">
        <v>833</v>
      </c>
      <c r="C383" s="388" t="s">
        <v>999</v>
      </c>
      <c r="D383" s="367" t="s">
        <v>476</v>
      </c>
      <c r="E383" s="368" t="s">
        <v>1014</v>
      </c>
      <c r="F383" s="368" t="s">
        <v>1014</v>
      </c>
      <c r="G383" s="368" t="s">
        <v>1014</v>
      </c>
      <c r="H383" s="365" t="s">
        <v>1014</v>
      </c>
      <c r="I383" s="304"/>
    </row>
    <row r="384" spans="1:9" x14ac:dyDescent="0.25">
      <c r="A384" s="386" t="s">
        <v>203</v>
      </c>
      <c r="B384" s="399" t="s">
        <v>834</v>
      </c>
      <c r="C384" s="388" t="s">
        <v>999</v>
      </c>
      <c r="D384" s="319">
        <v>9725.3966778599952</v>
      </c>
      <c r="E384" s="284">
        <f>E387</f>
        <v>10612.12417048</v>
      </c>
      <c r="F384" s="284">
        <f t="shared" si="36"/>
        <v>886.72749262000434</v>
      </c>
      <c r="G384" s="366">
        <f t="shared" ref="G384:G406" si="37">F384/D384*100</f>
        <v>9.1176485853646678</v>
      </c>
      <c r="H384" s="365" t="s">
        <v>1014</v>
      </c>
      <c r="I384" s="304"/>
    </row>
    <row r="385" spans="1:9" ht="31.5" x14ac:dyDescent="0.25">
      <c r="A385" s="386" t="s">
        <v>835</v>
      </c>
      <c r="B385" s="400" t="s">
        <v>836</v>
      </c>
      <c r="C385" s="388" t="s">
        <v>999</v>
      </c>
      <c r="D385" s="369" t="s">
        <v>476</v>
      </c>
      <c r="E385" s="368" t="s">
        <v>1014</v>
      </c>
      <c r="F385" s="368" t="s">
        <v>1014</v>
      </c>
      <c r="G385" s="368" t="s">
        <v>1014</v>
      </c>
      <c r="H385" s="365" t="s">
        <v>1014</v>
      </c>
      <c r="I385" s="304"/>
    </row>
    <row r="386" spans="1:9" x14ac:dyDescent="0.25">
      <c r="A386" s="386" t="s">
        <v>837</v>
      </c>
      <c r="B386" s="400" t="s">
        <v>838</v>
      </c>
      <c r="C386" s="388" t="s">
        <v>999</v>
      </c>
      <c r="D386" s="369" t="s">
        <v>476</v>
      </c>
      <c r="E386" s="368" t="s">
        <v>1014</v>
      </c>
      <c r="F386" s="368" t="s">
        <v>1014</v>
      </c>
      <c r="G386" s="368" t="s">
        <v>1014</v>
      </c>
      <c r="H386" s="365" t="s">
        <v>1014</v>
      </c>
      <c r="I386" s="304"/>
    </row>
    <row r="387" spans="1:9" x14ac:dyDescent="0.25">
      <c r="A387" s="386" t="s">
        <v>839</v>
      </c>
      <c r="B387" s="400" t="s">
        <v>210</v>
      </c>
      <c r="C387" s="388" t="s">
        <v>999</v>
      </c>
      <c r="D387" s="319">
        <v>9725.3966778599952</v>
      </c>
      <c r="E387" s="284">
        <f>E388</f>
        <v>10612.12417048</v>
      </c>
      <c r="F387" s="284">
        <f t="shared" si="36"/>
        <v>886.72749262000434</v>
      </c>
      <c r="G387" s="366">
        <f t="shared" si="37"/>
        <v>9.1176485853646678</v>
      </c>
      <c r="H387" s="365" t="s">
        <v>1014</v>
      </c>
      <c r="I387" s="304"/>
    </row>
    <row r="388" spans="1:9" x14ac:dyDescent="0.25">
      <c r="A388" s="386" t="s">
        <v>840</v>
      </c>
      <c r="B388" s="400" t="s">
        <v>838</v>
      </c>
      <c r="C388" s="388" t="s">
        <v>999</v>
      </c>
      <c r="D388" s="319">
        <v>9725.3966778599952</v>
      </c>
      <c r="E388" s="284">
        <v>10612.12417048</v>
      </c>
      <c r="F388" s="284">
        <f t="shared" si="36"/>
        <v>886.72749262000434</v>
      </c>
      <c r="G388" s="366">
        <f t="shared" si="37"/>
        <v>9.1176485853646678</v>
      </c>
      <c r="H388" s="365" t="s">
        <v>1014</v>
      </c>
      <c r="I388" s="304"/>
    </row>
    <row r="389" spans="1:9" x14ac:dyDescent="0.25">
      <c r="A389" s="386" t="s">
        <v>204</v>
      </c>
      <c r="B389" s="399" t="s">
        <v>841</v>
      </c>
      <c r="C389" s="388" t="s">
        <v>999</v>
      </c>
      <c r="D389" s="367" t="s">
        <v>476</v>
      </c>
      <c r="E389" s="280" t="s">
        <v>1014</v>
      </c>
      <c r="F389" s="280" t="s">
        <v>1014</v>
      </c>
      <c r="G389" s="280" t="s">
        <v>1014</v>
      </c>
      <c r="H389" s="365" t="s">
        <v>1014</v>
      </c>
      <c r="I389" s="304"/>
    </row>
    <row r="390" spans="1:9" x14ac:dyDescent="0.25">
      <c r="A390" s="386" t="s">
        <v>205</v>
      </c>
      <c r="B390" s="399" t="s">
        <v>660</v>
      </c>
      <c r="C390" s="388" t="s">
        <v>999</v>
      </c>
      <c r="D390" s="367" t="s">
        <v>476</v>
      </c>
      <c r="E390" s="280" t="s">
        <v>1014</v>
      </c>
      <c r="F390" s="280" t="s">
        <v>1014</v>
      </c>
      <c r="G390" s="280" t="s">
        <v>1014</v>
      </c>
      <c r="H390" s="365" t="s">
        <v>1014</v>
      </c>
      <c r="I390" s="304"/>
    </row>
    <row r="391" spans="1:9" ht="31.5" x14ac:dyDescent="0.25">
      <c r="A391" s="386" t="s">
        <v>842</v>
      </c>
      <c r="B391" s="399" t="s">
        <v>843</v>
      </c>
      <c r="C391" s="388" t="s">
        <v>999</v>
      </c>
      <c r="D391" s="367" t="s">
        <v>476</v>
      </c>
      <c r="E391" s="280" t="s">
        <v>1014</v>
      </c>
      <c r="F391" s="280" t="s">
        <v>1014</v>
      </c>
      <c r="G391" s="280" t="s">
        <v>1014</v>
      </c>
      <c r="H391" s="365" t="s">
        <v>1014</v>
      </c>
      <c r="I391" s="304"/>
    </row>
    <row r="392" spans="1:9" x14ac:dyDescent="0.25">
      <c r="A392" s="386" t="s">
        <v>844</v>
      </c>
      <c r="B392" s="400" t="s">
        <v>206</v>
      </c>
      <c r="C392" s="388" t="s">
        <v>999</v>
      </c>
      <c r="D392" s="367" t="s">
        <v>476</v>
      </c>
      <c r="E392" s="280" t="s">
        <v>1014</v>
      </c>
      <c r="F392" s="280" t="s">
        <v>1014</v>
      </c>
      <c r="G392" s="280" t="s">
        <v>1014</v>
      </c>
      <c r="H392" s="365" t="s">
        <v>1014</v>
      </c>
      <c r="I392" s="304"/>
    </row>
    <row r="393" spans="1:9" x14ac:dyDescent="0.25">
      <c r="A393" s="386" t="s">
        <v>845</v>
      </c>
      <c r="B393" s="443" t="s">
        <v>207</v>
      </c>
      <c r="C393" s="388" t="s">
        <v>999</v>
      </c>
      <c r="D393" s="367" t="s">
        <v>476</v>
      </c>
      <c r="E393" s="280" t="s">
        <v>1014</v>
      </c>
      <c r="F393" s="280" t="s">
        <v>1014</v>
      </c>
      <c r="G393" s="280" t="s">
        <v>1014</v>
      </c>
      <c r="H393" s="365" t="s">
        <v>1014</v>
      </c>
      <c r="I393" s="304"/>
    </row>
    <row r="394" spans="1:9" ht="31.5" x14ac:dyDescent="0.25">
      <c r="A394" s="386" t="s">
        <v>208</v>
      </c>
      <c r="B394" s="397" t="s">
        <v>846</v>
      </c>
      <c r="C394" s="388" t="s">
        <v>999</v>
      </c>
      <c r="D394" s="367" t="s">
        <v>476</v>
      </c>
      <c r="E394" s="280" t="s">
        <v>1014</v>
      </c>
      <c r="F394" s="280" t="s">
        <v>1014</v>
      </c>
      <c r="G394" s="280" t="s">
        <v>1014</v>
      </c>
      <c r="H394" s="365" t="s">
        <v>1014</v>
      </c>
      <c r="I394" s="304"/>
    </row>
    <row r="395" spans="1:9" ht="31.5" x14ac:dyDescent="0.25">
      <c r="A395" s="386" t="s">
        <v>847</v>
      </c>
      <c r="B395" s="399" t="s">
        <v>308</v>
      </c>
      <c r="C395" s="388" t="s">
        <v>999</v>
      </c>
      <c r="D395" s="367" t="s">
        <v>476</v>
      </c>
      <c r="E395" s="280" t="s">
        <v>1014</v>
      </c>
      <c r="F395" s="280" t="s">
        <v>1014</v>
      </c>
      <c r="G395" s="280" t="s">
        <v>1014</v>
      </c>
      <c r="H395" s="365" t="s">
        <v>1014</v>
      </c>
      <c r="I395" s="304"/>
    </row>
    <row r="396" spans="1:9" ht="31.5" x14ac:dyDescent="0.25">
      <c r="A396" s="386" t="s">
        <v>848</v>
      </c>
      <c r="B396" s="399" t="s">
        <v>309</v>
      </c>
      <c r="C396" s="388" t="s">
        <v>999</v>
      </c>
      <c r="D396" s="367" t="s">
        <v>476</v>
      </c>
      <c r="E396" s="280" t="s">
        <v>1014</v>
      </c>
      <c r="F396" s="280" t="s">
        <v>1014</v>
      </c>
      <c r="G396" s="280" t="s">
        <v>1014</v>
      </c>
      <c r="H396" s="365" t="s">
        <v>1014</v>
      </c>
      <c r="I396" s="304"/>
    </row>
    <row r="397" spans="1:9" ht="31.5" x14ac:dyDescent="0.25">
      <c r="A397" s="386" t="s">
        <v>849</v>
      </c>
      <c r="B397" s="399" t="s">
        <v>310</v>
      </c>
      <c r="C397" s="388" t="s">
        <v>999</v>
      </c>
      <c r="D397" s="367" t="s">
        <v>476</v>
      </c>
      <c r="E397" s="280" t="s">
        <v>1014</v>
      </c>
      <c r="F397" s="280" t="s">
        <v>1014</v>
      </c>
      <c r="G397" s="280" t="s">
        <v>1014</v>
      </c>
      <c r="H397" s="365" t="s">
        <v>1014</v>
      </c>
      <c r="I397" s="304"/>
    </row>
    <row r="398" spans="1:9" x14ac:dyDescent="0.25">
      <c r="A398" s="386" t="s">
        <v>209</v>
      </c>
      <c r="B398" s="397" t="s">
        <v>850</v>
      </c>
      <c r="C398" s="388" t="s">
        <v>999</v>
      </c>
      <c r="D398" s="319">
        <v>0</v>
      </c>
      <c r="E398" s="284">
        <v>0</v>
      </c>
      <c r="F398" s="284">
        <f t="shared" si="36"/>
        <v>0</v>
      </c>
      <c r="G398" s="366">
        <v>0</v>
      </c>
      <c r="H398" s="365" t="s">
        <v>1014</v>
      </c>
      <c r="I398" s="304"/>
    </row>
    <row r="399" spans="1:9" x14ac:dyDescent="0.25">
      <c r="A399" s="386" t="s">
        <v>211</v>
      </c>
      <c r="B399" s="398" t="s">
        <v>851</v>
      </c>
      <c r="C399" s="388" t="s">
        <v>999</v>
      </c>
      <c r="D399" s="319">
        <v>11739.6289328</v>
      </c>
      <c r="E399" s="284">
        <f>E400+E413</f>
        <v>10763.46439401</v>
      </c>
      <c r="F399" s="284">
        <f t="shared" si="36"/>
        <v>-976.16453879000073</v>
      </c>
      <c r="G399" s="366">
        <f t="shared" si="37"/>
        <v>-8.315122602066582</v>
      </c>
      <c r="H399" s="365" t="s">
        <v>1014</v>
      </c>
      <c r="I399" s="304"/>
    </row>
    <row r="400" spans="1:9" x14ac:dyDescent="0.25">
      <c r="A400" s="386" t="s">
        <v>212</v>
      </c>
      <c r="B400" s="397" t="s">
        <v>852</v>
      </c>
      <c r="C400" s="388" t="s">
        <v>999</v>
      </c>
      <c r="D400" s="319">
        <v>11739.6289328</v>
      </c>
      <c r="E400" s="284">
        <f>E406</f>
        <v>10763.46439401</v>
      </c>
      <c r="F400" s="284">
        <f t="shared" si="36"/>
        <v>-976.16453879000073</v>
      </c>
      <c r="G400" s="366">
        <f t="shared" si="37"/>
        <v>-8.315122602066582</v>
      </c>
      <c r="H400" s="365" t="s">
        <v>1014</v>
      </c>
      <c r="I400" s="304"/>
    </row>
    <row r="401" spans="1:9" x14ac:dyDescent="0.25">
      <c r="A401" s="386" t="s">
        <v>213</v>
      </c>
      <c r="B401" s="399" t="s">
        <v>197</v>
      </c>
      <c r="C401" s="388" t="s">
        <v>999</v>
      </c>
      <c r="D401" s="367" t="s">
        <v>476</v>
      </c>
      <c r="E401" s="280" t="s">
        <v>1014</v>
      </c>
      <c r="F401" s="280" t="s">
        <v>1014</v>
      </c>
      <c r="G401" s="280" t="s">
        <v>1014</v>
      </c>
      <c r="H401" s="365" t="s">
        <v>1014</v>
      </c>
      <c r="I401" s="304"/>
    </row>
    <row r="402" spans="1:9" ht="31.5" x14ac:dyDescent="0.25">
      <c r="A402" s="386" t="s">
        <v>853</v>
      </c>
      <c r="B402" s="399" t="s">
        <v>308</v>
      </c>
      <c r="C402" s="388" t="s">
        <v>999</v>
      </c>
      <c r="D402" s="367" t="s">
        <v>476</v>
      </c>
      <c r="E402" s="280" t="s">
        <v>1014</v>
      </c>
      <c r="F402" s="280" t="s">
        <v>1014</v>
      </c>
      <c r="G402" s="280" t="s">
        <v>1014</v>
      </c>
      <c r="H402" s="365" t="s">
        <v>1014</v>
      </c>
      <c r="I402" s="304"/>
    </row>
    <row r="403" spans="1:9" ht="31.5" x14ac:dyDescent="0.25">
      <c r="A403" s="386" t="s">
        <v>854</v>
      </c>
      <c r="B403" s="399" t="s">
        <v>309</v>
      </c>
      <c r="C403" s="388" t="s">
        <v>999</v>
      </c>
      <c r="D403" s="367" t="s">
        <v>476</v>
      </c>
      <c r="E403" s="280" t="s">
        <v>1014</v>
      </c>
      <c r="F403" s="280" t="s">
        <v>1014</v>
      </c>
      <c r="G403" s="280" t="s">
        <v>1014</v>
      </c>
      <c r="H403" s="365" t="s">
        <v>1014</v>
      </c>
      <c r="I403" s="304"/>
    </row>
    <row r="404" spans="1:9" ht="31.5" x14ac:dyDescent="0.25">
      <c r="A404" s="386" t="s">
        <v>855</v>
      </c>
      <c r="B404" s="399" t="s">
        <v>310</v>
      </c>
      <c r="C404" s="388" t="s">
        <v>999</v>
      </c>
      <c r="D404" s="367" t="s">
        <v>476</v>
      </c>
      <c r="E404" s="280" t="s">
        <v>1014</v>
      </c>
      <c r="F404" s="280" t="s">
        <v>1014</v>
      </c>
      <c r="G404" s="280" t="s">
        <v>1014</v>
      </c>
      <c r="H404" s="365" t="s">
        <v>1014</v>
      </c>
      <c r="I404" s="304"/>
    </row>
    <row r="405" spans="1:9" x14ac:dyDescent="0.25">
      <c r="A405" s="386" t="s">
        <v>214</v>
      </c>
      <c r="B405" s="399" t="s">
        <v>648</v>
      </c>
      <c r="C405" s="388" t="s">
        <v>999</v>
      </c>
      <c r="D405" s="367" t="s">
        <v>476</v>
      </c>
      <c r="E405" s="280" t="s">
        <v>1014</v>
      </c>
      <c r="F405" s="280" t="s">
        <v>1014</v>
      </c>
      <c r="G405" s="280" t="s">
        <v>1014</v>
      </c>
      <c r="H405" s="365" t="s">
        <v>1014</v>
      </c>
      <c r="I405" s="304"/>
    </row>
    <row r="406" spans="1:9" x14ac:dyDescent="0.25">
      <c r="A406" s="386" t="s">
        <v>215</v>
      </c>
      <c r="B406" s="399" t="s">
        <v>199</v>
      </c>
      <c r="C406" s="388" t="s">
        <v>999</v>
      </c>
      <c r="D406" s="319">
        <v>11739.6289328</v>
      </c>
      <c r="E406" s="284">
        <v>10763.46439401</v>
      </c>
      <c r="F406" s="284">
        <f t="shared" si="36"/>
        <v>-976.16453879000073</v>
      </c>
      <c r="G406" s="366">
        <f t="shared" si="37"/>
        <v>-8.315122602066582</v>
      </c>
      <c r="H406" s="365" t="s">
        <v>1014</v>
      </c>
      <c r="I406" s="304"/>
    </row>
    <row r="407" spans="1:9" x14ac:dyDescent="0.25">
      <c r="A407" s="386" t="s">
        <v>216</v>
      </c>
      <c r="B407" s="399" t="s">
        <v>653</v>
      </c>
      <c r="C407" s="388" t="s">
        <v>999</v>
      </c>
      <c r="D407" s="367" t="s">
        <v>476</v>
      </c>
      <c r="E407" s="280" t="s">
        <v>1014</v>
      </c>
      <c r="F407" s="280" t="s">
        <v>1014</v>
      </c>
      <c r="G407" s="280" t="s">
        <v>1014</v>
      </c>
      <c r="H407" s="365" t="s">
        <v>1014</v>
      </c>
      <c r="I407" s="304"/>
    </row>
    <row r="408" spans="1:9" x14ac:dyDescent="0.25">
      <c r="A408" s="386" t="s">
        <v>217</v>
      </c>
      <c r="B408" s="399" t="s">
        <v>201</v>
      </c>
      <c r="C408" s="388" t="s">
        <v>999</v>
      </c>
      <c r="D408" s="367" t="s">
        <v>476</v>
      </c>
      <c r="E408" s="280" t="s">
        <v>1014</v>
      </c>
      <c r="F408" s="280" t="s">
        <v>1014</v>
      </c>
      <c r="G408" s="280" t="s">
        <v>1014</v>
      </c>
      <c r="H408" s="365" t="s">
        <v>1014</v>
      </c>
      <c r="I408" s="304"/>
    </row>
    <row r="409" spans="1:9" x14ac:dyDescent="0.25">
      <c r="A409" s="386" t="s">
        <v>218</v>
      </c>
      <c r="B409" s="399" t="s">
        <v>660</v>
      </c>
      <c r="C409" s="388" t="s">
        <v>999</v>
      </c>
      <c r="D409" s="367" t="s">
        <v>476</v>
      </c>
      <c r="E409" s="280" t="s">
        <v>1014</v>
      </c>
      <c r="F409" s="280" t="s">
        <v>1014</v>
      </c>
      <c r="G409" s="280" t="s">
        <v>1014</v>
      </c>
      <c r="H409" s="365" t="s">
        <v>1014</v>
      </c>
      <c r="I409" s="304"/>
    </row>
    <row r="410" spans="1:9" ht="31.5" x14ac:dyDescent="0.25">
      <c r="A410" s="386" t="s">
        <v>219</v>
      </c>
      <c r="B410" s="399" t="s">
        <v>663</v>
      </c>
      <c r="C410" s="388" t="s">
        <v>999</v>
      </c>
      <c r="D410" s="367" t="s">
        <v>476</v>
      </c>
      <c r="E410" s="280" t="s">
        <v>1014</v>
      </c>
      <c r="F410" s="280" t="s">
        <v>1014</v>
      </c>
      <c r="G410" s="280" t="s">
        <v>1014</v>
      </c>
      <c r="H410" s="365" t="s">
        <v>1014</v>
      </c>
      <c r="I410" s="304"/>
    </row>
    <row r="411" spans="1:9" x14ac:dyDescent="0.25">
      <c r="A411" s="386" t="s">
        <v>220</v>
      </c>
      <c r="B411" s="400" t="s">
        <v>206</v>
      </c>
      <c r="C411" s="388" t="s">
        <v>999</v>
      </c>
      <c r="D411" s="367" t="s">
        <v>476</v>
      </c>
      <c r="E411" s="280" t="s">
        <v>1014</v>
      </c>
      <c r="F411" s="280" t="s">
        <v>1014</v>
      </c>
      <c r="G411" s="280" t="s">
        <v>1014</v>
      </c>
      <c r="H411" s="365" t="s">
        <v>1014</v>
      </c>
      <c r="I411" s="304"/>
    </row>
    <row r="412" spans="1:9" x14ac:dyDescent="0.25">
      <c r="A412" s="386" t="s">
        <v>221</v>
      </c>
      <c r="B412" s="443" t="s">
        <v>207</v>
      </c>
      <c r="C412" s="388" t="s">
        <v>999</v>
      </c>
      <c r="D412" s="367" t="s">
        <v>476</v>
      </c>
      <c r="E412" s="280" t="s">
        <v>1014</v>
      </c>
      <c r="F412" s="280" t="s">
        <v>1014</v>
      </c>
      <c r="G412" s="280" t="s">
        <v>1014</v>
      </c>
      <c r="H412" s="365" t="s">
        <v>1014</v>
      </c>
      <c r="I412" s="304"/>
    </row>
    <row r="413" spans="1:9" x14ac:dyDescent="0.25">
      <c r="A413" s="386" t="s">
        <v>222</v>
      </c>
      <c r="B413" s="397" t="s">
        <v>856</v>
      </c>
      <c r="C413" s="388" t="s">
        <v>999</v>
      </c>
      <c r="D413" s="370">
        <v>0</v>
      </c>
      <c r="E413" s="280">
        <v>0</v>
      </c>
      <c r="F413" s="280">
        <f t="shared" ref="F413" si="38">E413-D413</f>
        <v>0</v>
      </c>
      <c r="G413" s="317">
        <v>0</v>
      </c>
      <c r="H413" s="365" t="s">
        <v>1014</v>
      </c>
      <c r="I413" s="304"/>
    </row>
    <row r="414" spans="1:9" x14ac:dyDescent="0.25">
      <c r="A414" s="386" t="s">
        <v>223</v>
      </c>
      <c r="B414" s="397" t="s">
        <v>224</v>
      </c>
      <c r="C414" s="388" t="s">
        <v>999</v>
      </c>
      <c r="D414" s="370">
        <v>0</v>
      </c>
      <c r="E414" s="280">
        <f>E420</f>
        <v>0</v>
      </c>
      <c r="F414" s="280">
        <f>E414-D414</f>
        <v>0</v>
      </c>
      <c r="G414" s="317">
        <v>0</v>
      </c>
      <c r="H414" s="365" t="s">
        <v>1014</v>
      </c>
      <c r="I414" s="304"/>
    </row>
    <row r="415" spans="1:9" x14ac:dyDescent="0.25">
      <c r="A415" s="386" t="s">
        <v>225</v>
      </c>
      <c r="B415" s="399" t="s">
        <v>197</v>
      </c>
      <c r="C415" s="388" t="s">
        <v>999</v>
      </c>
      <c r="D415" s="367" t="s">
        <v>476</v>
      </c>
      <c r="E415" s="280" t="s">
        <v>1014</v>
      </c>
      <c r="F415" s="280" t="s">
        <v>1014</v>
      </c>
      <c r="G415" s="280" t="s">
        <v>1014</v>
      </c>
      <c r="H415" s="365" t="s">
        <v>1014</v>
      </c>
      <c r="I415" s="304"/>
    </row>
    <row r="416" spans="1:9" ht="31.5" x14ac:dyDescent="0.25">
      <c r="A416" s="386" t="s">
        <v>857</v>
      </c>
      <c r="B416" s="399" t="s">
        <v>308</v>
      </c>
      <c r="C416" s="388" t="s">
        <v>999</v>
      </c>
      <c r="D416" s="367" t="s">
        <v>476</v>
      </c>
      <c r="E416" s="280" t="s">
        <v>1014</v>
      </c>
      <c r="F416" s="280" t="s">
        <v>1014</v>
      </c>
      <c r="G416" s="280" t="s">
        <v>1014</v>
      </c>
      <c r="H416" s="365" t="s">
        <v>1014</v>
      </c>
      <c r="I416" s="304"/>
    </row>
    <row r="417" spans="1:10" ht="31.5" x14ac:dyDescent="0.25">
      <c r="A417" s="386" t="s">
        <v>858</v>
      </c>
      <c r="B417" s="399" t="s">
        <v>309</v>
      </c>
      <c r="C417" s="388" t="s">
        <v>999</v>
      </c>
      <c r="D417" s="367" t="s">
        <v>476</v>
      </c>
      <c r="E417" s="280" t="s">
        <v>1014</v>
      </c>
      <c r="F417" s="280" t="s">
        <v>1014</v>
      </c>
      <c r="G417" s="280" t="s">
        <v>1014</v>
      </c>
      <c r="H417" s="365" t="s">
        <v>1014</v>
      </c>
      <c r="I417" s="304"/>
    </row>
    <row r="418" spans="1:10" ht="31.5" x14ac:dyDescent="0.25">
      <c r="A418" s="386" t="s">
        <v>859</v>
      </c>
      <c r="B418" s="399" t="s">
        <v>310</v>
      </c>
      <c r="C418" s="388" t="s">
        <v>999</v>
      </c>
      <c r="D418" s="367" t="s">
        <v>476</v>
      </c>
      <c r="E418" s="280" t="s">
        <v>1014</v>
      </c>
      <c r="F418" s="280" t="s">
        <v>1014</v>
      </c>
      <c r="G418" s="280" t="s">
        <v>1014</v>
      </c>
      <c r="H418" s="365" t="s">
        <v>1014</v>
      </c>
      <c r="I418" s="304"/>
    </row>
    <row r="419" spans="1:10" x14ac:dyDescent="0.25">
      <c r="A419" s="386" t="s">
        <v>226</v>
      </c>
      <c r="B419" s="399" t="s">
        <v>648</v>
      </c>
      <c r="C419" s="388" t="s">
        <v>999</v>
      </c>
      <c r="D419" s="367" t="s">
        <v>476</v>
      </c>
      <c r="E419" s="280" t="s">
        <v>1014</v>
      </c>
      <c r="F419" s="280" t="s">
        <v>1014</v>
      </c>
      <c r="G419" s="280" t="s">
        <v>1014</v>
      </c>
      <c r="H419" s="365" t="s">
        <v>1014</v>
      </c>
      <c r="I419" s="304"/>
    </row>
    <row r="420" spans="1:10" x14ac:dyDescent="0.25">
      <c r="A420" s="386" t="s">
        <v>227</v>
      </c>
      <c r="B420" s="399" t="s">
        <v>199</v>
      </c>
      <c r="C420" s="388" t="s">
        <v>999</v>
      </c>
      <c r="D420" s="370">
        <v>0</v>
      </c>
      <c r="E420" s="280">
        <v>0</v>
      </c>
      <c r="F420" s="280">
        <f>E420-D420</f>
        <v>0</v>
      </c>
      <c r="G420" s="317">
        <v>0</v>
      </c>
      <c r="H420" s="365" t="s">
        <v>1014</v>
      </c>
      <c r="I420" s="304"/>
    </row>
    <row r="421" spans="1:10" x14ac:dyDescent="0.25">
      <c r="A421" s="386" t="s">
        <v>228</v>
      </c>
      <c r="B421" s="399" t="s">
        <v>653</v>
      </c>
      <c r="C421" s="388" t="s">
        <v>999</v>
      </c>
      <c r="D421" s="367" t="s">
        <v>476</v>
      </c>
      <c r="E421" s="280" t="s">
        <v>1014</v>
      </c>
      <c r="F421" s="280" t="s">
        <v>1014</v>
      </c>
      <c r="G421" s="280" t="s">
        <v>1014</v>
      </c>
      <c r="H421" s="365" t="s">
        <v>1014</v>
      </c>
      <c r="I421" s="304"/>
    </row>
    <row r="422" spans="1:10" x14ac:dyDescent="0.25">
      <c r="A422" s="386" t="s">
        <v>229</v>
      </c>
      <c r="B422" s="399" t="s">
        <v>201</v>
      </c>
      <c r="C422" s="388" t="s">
        <v>999</v>
      </c>
      <c r="D422" s="367" t="s">
        <v>476</v>
      </c>
      <c r="E422" s="280" t="s">
        <v>1014</v>
      </c>
      <c r="F422" s="280" t="s">
        <v>1014</v>
      </c>
      <c r="G422" s="280" t="s">
        <v>1014</v>
      </c>
      <c r="H422" s="365" t="s">
        <v>1014</v>
      </c>
      <c r="I422" s="304"/>
    </row>
    <row r="423" spans="1:10" x14ac:dyDescent="0.25">
      <c r="A423" s="386" t="s">
        <v>230</v>
      </c>
      <c r="B423" s="399" t="s">
        <v>660</v>
      </c>
      <c r="C423" s="388" t="s">
        <v>999</v>
      </c>
      <c r="D423" s="367" t="s">
        <v>476</v>
      </c>
      <c r="E423" s="280" t="s">
        <v>1014</v>
      </c>
      <c r="F423" s="280" t="s">
        <v>1014</v>
      </c>
      <c r="G423" s="280" t="s">
        <v>1014</v>
      </c>
      <c r="H423" s="365" t="s">
        <v>1014</v>
      </c>
      <c r="I423" s="304"/>
    </row>
    <row r="424" spans="1:10" ht="31.5" x14ac:dyDescent="0.25">
      <c r="A424" s="386" t="s">
        <v>231</v>
      </c>
      <c r="B424" s="399" t="s">
        <v>663</v>
      </c>
      <c r="C424" s="388" t="s">
        <v>999</v>
      </c>
      <c r="D424" s="367" t="s">
        <v>476</v>
      </c>
      <c r="E424" s="280" t="s">
        <v>1014</v>
      </c>
      <c r="F424" s="280" t="s">
        <v>1014</v>
      </c>
      <c r="G424" s="280" t="s">
        <v>1014</v>
      </c>
      <c r="H424" s="365" t="s">
        <v>1014</v>
      </c>
      <c r="I424" s="304"/>
    </row>
    <row r="425" spans="1:10" x14ac:dyDescent="0.25">
      <c r="A425" s="386" t="s">
        <v>232</v>
      </c>
      <c r="B425" s="443" t="s">
        <v>206</v>
      </c>
      <c r="C425" s="388" t="s">
        <v>999</v>
      </c>
      <c r="D425" s="367" t="s">
        <v>476</v>
      </c>
      <c r="E425" s="280" t="s">
        <v>1014</v>
      </c>
      <c r="F425" s="280" t="s">
        <v>1014</v>
      </c>
      <c r="G425" s="280" t="s">
        <v>1014</v>
      </c>
      <c r="H425" s="365" t="s">
        <v>1014</v>
      </c>
      <c r="I425" s="304"/>
    </row>
    <row r="426" spans="1:10" x14ac:dyDescent="0.25">
      <c r="A426" s="386" t="s">
        <v>233</v>
      </c>
      <c r="B426" s="443" t="s">
        <v>207</v>
      </c>
      <c r="C426" s="388" t="s">
        <v>999</v>
      </c>
      <c r="D426" s="367" t="s">
        <v>476</v>
      </c>
      <c r="E426" s="280" t="s">
        <v>1014</v>
      </c>
      <c r="F426" s="280" t="s">
        <v>1014</v>
      </c>
      <c r="G426" s="280" t="s">
        <v>1014</v>
      </c>
      <c r="H426" s="365" t="s">
        <v>1014</v>
      </c>
      <c r="I426" s="304"/>
    </row>
    <row r="427" spans="1:10" x14ac:dyDescent="0.25">
      <c r="A427" s="386" t="s">
        <v>234</v>
      </c>
      <c r="B427" s="398" t="s">
        <v>860</v>
      </c>
      <c r="C427" s="388" t="s">
        <v>999</v>
      </c>
      <c r="D427" s="319">
        <v>0</v>
      </c>
      <c r="E427" s="279">
        <v>0</v>
      </c>
      <c r="F427" s="284">
        <f t="shared" si="36"/>
        <v>0</v>
      </c>
      <c r="G427" s="366">
        <v>0</v>
      </c>
      <c r="H427" s="365" t="s">
        <v>1014</v>
      </c>
      <c r="I427" s="304"/>
    </row>
    <row r="428" spans="1:10" x14ac:dyDescent="0.25">
      <c r="A428" s="386" t="s">
        <v>235</v>
      </c>
      <c r="B428" s="398" t="s">
        <v>861</v>
      </c>
      <c r="C428" s="388" t="s">
        <v>999</v>
      </c>
      <c r="D428" s="319">
        <v>1972.7991584100005</v>
      </c>
      <c r="E428" s="279">
        <v>2723.6924872599998</v>
      </c>
      <c r="F428" s="284">
        <f t="shared" si="36"/>
        <v>750.89332884999931</v>
      </c>
      <c r="G428" s="366">
        <f t="shared" ref="G428" si="39">F428/D428*100</f>
        <v>38.062330148964087</v>
      </c>
      <c r="H428" s="364" t="s">
        <v>1070</v>
      </c>
      <c r="I428" s="304"/>
    </row>
    <row r="429" spans="1:10" ht="18.75" x14ac:dyDescent="0.3">
      <c r="A429" s="386" t="s">
        <v>236</v>
      </c>
      <c r="B429" s="397" t="s">
        <v>862</v>
      </c>
      <c r="C429" s="388" t="s">
        <v>999</v>
      </c>
      <c r="D429" s="369">
        <v>0</v>
      </c>
      <c r="E429" s="281" t="s">
        <v>1014</v>
      </c>
      <c r="F429" s="284" t="s">
        <v>1014</v>
      </c>
      <c r="G429" s="366" t="s">
        <v>1014</v>
      </c>
      <c r="H429" s="365" t="s">
        <v>1014</v>
      </c>
      <c r="I429" s="304"/>
      <c r="J429" s="122"/>
    </row>
    <row r="430" spans="1:10" x14ac:dyDescent="0.25">
      <c r="A430" s="386" t="s">
        <v>237</v>
      </c>
      <c r="B430" s="397" t="s">
        <v>238</v>
      </c>
      <c r="C430" s="388" t="s">
        <v>999</v>
      </c>
      <c r="D430" s="319">
        <v>0</v>
      </c>
      <c r="E430" s="279">
        <v>0</v>
      </c>
      <c r="F430" s="284">
        <f t="shared" si="36"/>
        <v>0</v>
      </c>
      <c r="G430" s="366">
        <v>0</v>
      </c>
      <c r="H430" s="365" t="s">
        <v>1014</v>
      </c>
      <c r="I430" s="304"/>
    </row>
    <row r="431" spans="1:10" x14ac:dyDescent="0.25">
      <c r="A431" s="386" t="s">
        <v>239</v>
      </c>
      <c r="B431" s="442" t="s">
        <v>240</v>
      </c>
      <c r="C431" s="388" t="s">
        <v>999</v>
      </c>
      <c r="D431" s="319">
        <v>0</v>
      </c>
      <c r="E431" s="284">
        <v>0</v>
      </c>
      <c r="F431" s="284">
        <f t="shared" si="36"/>
        <v>0</v>
      </c>
      <c r="G431" s="366">
        <v>0</v>
      </c>
      <c r="H431" s="365" t="s">
        <v>1014</v>
      </c>
      <c r="I431" s="304"/>
    </row>
    <row r="432" spans="1:10" x14ac:dyDescent="0.25">
      <c r="A432" s="386" t="s">
        <v>241</v>
      </c>
      <c r="B432" s="398" t="s">
        <v>242</v>
      </c>
      <c r="C432" s="388" t="s">
        <v>999</v>
      </c>
      <c r="D432" s="319">
        <v>0</v>
      </c>
      <c r="E432" s="284">
        <v>0</v>
      </c>
      <c r="F432" s="284">
        <f t="shared" si="36"/>
        <v>0</v>
      </c>
      <c r="G432" s="366">
        <v>0</v>
      </c>
      <c r="H432" s="365" t="s">
        <v>1014</v>
      </c>
      <c r="I432" s="304"/>
    </row>
    <row r="433" spans="1:9" x14ac:dyDescent="0.25">
      <c r="A433" s="386" t="s">
        <v>243</v>
      </c>
      <c r="B433" s="398" t="s">
        <v>244</v>
      </c>
      <c r="C433" s="388" t="s">
        <v>999</v>
      </c>
      <c r="D433" s="284">
        <v>0</v>
      </c>
      <c r="E433" s="284">
        <v>0</v>
      </c>
      <c r="F433" s="284">
        <v>0</v>
      </c>
      <c r="G433" s="444">
        <v>0</v>
      </c>
      <c r="H433" s="365" t="s">
        <v>1014</v>
      </c>
      <c r="I433" s="304"/>
    </row>
    <row r="434" spans="1:9" x14ac:dyDescent="0.25">
      <c r="A434" s="386" t="s">
        <v>245</v>
      </c>
      <c r="B434" s="398" t="s">
        <v>863</v>
      </c>
      <c r="C434" s="388" t="s">
        <v>999</v>
      </c>
      <c r="D434" s="284">
        <v>0</v>
      </c>
      <c r="E434" s="284">
        <v>0</v>
      </c>
      <c r="F434" s="284">
        <v>0</v>
      </c>
      <c r="G434" s="444">
        <v>0</v>
      </c>
      <c r="H434" s="365" t="s">
        <v>1014</v>
      </c>
      <c r="I434" s="304"/>
    </row>
    <row r="435" spans="1:9" x14ac:dyDescent="0.25">
      <c r="A435" s="386" t="s">
        <v>246</v>
      </c>
      <c r="B435" s="398" t="s">
        <v>247</v>
      </c>
      <c r="C435" s="388" t="s">
        <v>999</v>
      </c>
      <c r="D435" s="284">
        <v>0</v>
      </c>
      <c r="E435" s="284">
        <v>0</v>
      </c>
      <c r="F435" s="284">
        <v>0</v>
      </c>
      <c r="G435" s="444">
        <v>0</v>
      </c>
      <c r="H435" s="365" t="s">
        <v>1014</v>
      </c>
      <c r="I435" s="304"/>
    </row>
    <row r="436" spans="1:9" x14ac:dyDescent="0.25">
      <c r="A436" s="386" t="s">
        <v>248</v>
      </c>
      <c r="B436" s="398" t="s">
        <v>249</v>
      </c>
      <c r="C436" s="388" t="s">
        <v>999</v>
      </c>
      <c r="D436" s="284">
        <v>0</v>
      </c>
      <c r="E436" s="284">
        <v>0</v>
      </c>
      <c r="F436" s="284">
        <v>0</v>
      </c>
      <c r="G436" s="444">
        <v>0</v>
      </c>
      <c r="H436" s="365" t="s">
        <v>1014</v>
      </c>
      <c r="I436" s="304"/>
    </row>
    <row r="437" spans="1:9" x14ac:dyDescent="0.25">
      <c r="A437" s="386" t="s">
        <v>250</v>
      </c>
      <c r="B437" s="397" t="s">
        <v>251</v>
      </c>
      <c r="C437" s="388" t="s">
        <v>999</v>
      </c>
      <c r="D437" s="284">
        <v>0</v>
      </c>
      <c r="E437" s="284">
        <v>0</v>
      </c>
      <c r="F437" s="284">
        <v>0</v>
      </c>
      <c r="G437" s="444">
        <v>0</v>
      </c>
      <c r="H437" s="365" t="s">
        <v>1014</v>
      </c>
      <c r="I437" s="304"/>
    </row>
    <row r="438" spans="1:9" ht="31.5" x14ac:dyDescent="0.25">
      <c r="A438" s="386" t="s">
        <v>252</v>
      </c>
      <c r="B438" s="399" t="s">
        <v>253</v>
      </c>
      <c r="C438" s="388" t="s">
        <v>999</v>
      </c>
      <c r="D438" s="284">
        <v>0</v>
      </c>
      <c r="E438" s="284">
        <v>0</v>
      </c>
      <c r="F438" s="284">
        <v>0</v>
      </c>
      <c r="G438" s="444">
        <v>0</v>
      </c>
      <c r="H438" s="365" t="s">
        <v>1014</v>
      </c>
      <c r="I438" s="304"/>
    </row>
    <row r="439" spans="1:9" x14ac:dyDescent="0.25">
      <c r="A439" s="386" t="s">
        <v>254</v>
      </c>
      <c r="B439" s="397" t="s">
        <v>255</v>
      </c>
      <c r="C439" s="388" t="s">
        <v>999</v>
      </c>
      <c r="D439" s="284">
        <v>0</v>
      </c>
      <c r="E439" s="284">
        <v>0</v>
      </c>
      <c r="F439" s="284">
        <v>0</v>
      </c>
      <c r="G439" s="444">
        <v>0</v>
      </c>
      <c r="H439" s="365" t="s">
        <v>1014</v>
      </c>
      <c r="I439" s="304"/>
    </row>
    <row r="440" spans="1:9" ht="31.5" x14ac:dyDescent="0.25">
      <c r="A440" s="386" t="s">
        <v>256</v>
      </c>
      <c r="B440" s="399" t="s">
        <v>257</v>
      </c>
      <c r="C440" s="388" t="s">
        <v>999</v>
      </c>
      <c r="D440" s="284">
        <v>0</v>
      </c>
      <c r="E440" s="284">
        <v>0</v>
      </c>
      <c r="F440" s="284">
        <v>0</v>
      </c>
      <c r="G440" s="444">
        <v>0</v>
      </c>
      <c r="H440" s="365" t="s">
        <v>1014</v>
      </c>
      <c r="I440" s="304"/>
    </row>
    <row r="441" spans="1:9" x14ac:dyDescent="0.25">
      <c r="A441" s="386" t="s">
        <v>258</v>
      </c>
      <c r="B441" s="398" t="s">
        <v>259</v>
      </c>
      <c r="C441" s="388" t="s">
        <v>999</v>
      </c>
      <c r="D441" s="279">
        <v>0</v>
      </c>
      <c r="E441" s="279">
        <v>0</v>
      </c>
      <c r="F441" s="279">
        <v>0</v>
      </c>
      <c r="G441" s="445">
        <v>0</v>
      </c>
      <c r="H441" s="365" t="s">
        <v>1014</v>
      </c>
      <c r="I441" s="304"/>
    </row>
    <row r="442" spans="1:9" ht="16.5" thickBot="1" x14ac:dyDescent="0.3">
      <c r="A442" s="401" t="s">
        <v>260</v>
      </c>
      <c r="B442" s="446" t="s">
        <v>261</v>
      </c>
      <c r="C442" s="388" t="s">
        <v>999</v>
      </c>
      <c r="D442" s="297">
        <v>0</v>
      </c>
      <c r="E442" s="297">
        <v>0</v>
      </c>
      <c r="F442" s="297">
        <v>0</v>
      </c>
      <c r="G442" s="447">
        <v>0</v>
      </c>
      <c r="H442" s="365" t="s">
        <v>1014</v>
      </c>
      <c r="I442" s="304"/>
    </row>
    <row r="443" spans="1:9" x14ac:dyDescent="0.25">
      <c r="A443" s="390" t="s">
        <v>385</v>
      </c>
      <c r="B443" s="391" t="s">
        <v>378</v>
      </c>
      <c r="C443" s="448" t="s">
        <v>476</v>
      </c>
      <c r="D443" s="372"/>
      <c r="E443" s="361"/>
      <c r="F443" s="361"/>
      <c r="G443" s="373"/>
      <c r="H443" s="449"/>
      <c r="I443" s="304"/>
    </row>
    <row r="444" spans="1:9" ht="47.25" x14ac:dyDescent="0.25">
      <c r="A444" s="450" t="s">
        <v>864</v>
      </c>
      <c r="B444" s="398" t="s">
        <v>865</v>
      </c>
      <c r="C444" s="388" t="s">
        <v>999</v>
      </c>
      <c r="D444" s="284">
        <v>2228.40269283</v>
      </c>
      <c r="E444" s="284">
        <f>E445+E446</f>
        <v>2792.5744596599998</v>
      </c>
      <c r="F444" s="284">
        <f t="shared" si="36"/>
        <v>564.1717668299998</v>
      </c>
      <c r="G444" s="444">
        <f t="shared" ref="G444:G446" si="40">F444/D444*100</f>
        <v>25.31731668810361</v>
      </c>
      <c r="H444" s="451" t="s">
        <v>1014</v>
      </c>
      <c r="I444" s="304"/>
    </row>
    <row r="445" spans="1:9" x14ac:dyDescent="0.25">
      <c r="A445" s="450" t="s">
        <v>388</v>
      </c>
      <c r="B445" s="397" t="s">
        <v>866</v>
      </c>
      <c r="C445" s="388" t="s">
        <v>999</v>
      </c>
      <c r="D445" s="284">
        <v>1240.24</v>
      </c>
      <c r="E445" s="284">
        <v>1678.9957297000001</v>
      </c>
      <c r="F445" s="284">
        <f t="shared" si="36"/>
        <v>438.75572970000007</v>
      </c>
      <c r="G445" s="444">
        <f t="shared" si="40"/>
        <v>35.376679489453657</v>
      </c>
      <c r="H445" s="451" t="s">
        <v>1014</v>
      </c>
      <c r="I445" s="304"/>
    </row>
    <row r="446" spans="1:9" ht="31.5" x14ac:dyDescent="0.25">
      <c r="A446" s="450" t="s">
        <v>389</v>
      </c>
      <c r="B446" s="397" t="s">
        <v>867</v>
      </c>
      <c r="C446" s="388" t="s">
        <v>999</v>
      </c>
      <c r="D446" s="284">
        <v>988.16269282999997</v>
      </c>
      <c r="E446" s="284">
        <v>1113.5787299599999</v>
      </c>
      <c r="F446" s="284">
        <f t="shared" ref="F446:F451" si="41">E446-D446</f>
        <v>125.41603712999995</v>
      </c>
      <c r="G446" s="444">
        <f t="shared" si="40"/>
        <v>12.691840932672823</v>
      </c>
      <c r="H446" s="451" t="s">
        <v>1014</v>
      </c>
      <c r="I446" s="304"/>
    </row>
    <row r="447" spans="1:9" x14ac:dyDescent="0.25">
      <c r="A447" s="450" t="s">
        <v>390</v>
      </c>
      <c r="B447" s="397" t="s">
        <v>868</v>
      </c>
      <c r="C447" s="388" t="s">
        <v>999</v>
      </c>
      <c r="D447" s="284">
        <v>0</v>
      </c>
      <c r="E447" s="284">
        <v>0</v>
      </c>
      <c r="F447" s="284">
        <f t="shared" si="41"/>
        <v>0</v>
      </c>
      <c r="G447" s="444">
        <v>0</v>
      </c>
      <c r="H447" s="451" t="s">
        <v>1014</v>
      </c>
      <c r="I447" s="304"/>
    </row>
    <row r="448" spans="1:9" ht="31.5" x14ac:dyDescent="0.25">
      <c r="A448" s="450" t="s">
        <v>391</v>
      </c>
      <c r="B448" s="398" t="s">
        <v>869</v>
      </c>
      <c r="C448" s="452" t="s">
        <v>476</v>
      </c>
      <c r="D448" s="284">
        <v>0</v>
      </c>
      <c r="E448" s="284">
        <v>0</v>
      </c>
      <c r="F448" s="284">
        <f t="shared" si="41"/>
        <v>0</v>
      </c>
      <c r="G448" s="444">
        <v>0</v>
      </c>
      <c r="H448" s="451" t="s">
        <v>1014</v>
      </c>
      <c r="I448" s="304"/>
    </row>
    <row r="449" spans="1:9" x14ac:dyDescent="0.25">
      <c r="A449" s="450" t="s">
        <v>870</v>
      </c>
      <c r="B449" s="397" t="s">
        <v>871</v>
      </c>
      <c r="C449" s="388" t="s">
        <v>999</v>
      </c>
      <c r="D449" s="284">
        <v>0</v>
      </c>
      <c r="E449" s="284">
        <v>0</v>
      </c>
      <c r="F449" s="284">
        <f t="shared" si="41"/>
        <v>0</v>
      </c>
      <c r="G449" s="444">
        <v>0</v>
      </c>
      <c r="H449" s="451" t="s">
        <v>1014</v>
      </c>
      <c r="I449" s="304"/>
    </row>
    <row r="450" spans="1:9" x14ac:dyDescent="0.25">
      <c r="A450" s="450" t="s">
        <v>872</v>
      </c>
      <c r="B450" s="397" t="s">
        <v>873</v>
      </c>
      <c r="C450" s="388" t="s">
        <v>999</v>
      </c>
      <c r="D450" s="284">
        <v>0</v>
      </c>
      <c r="E450" s="284">
        <v>0</v>
      </c>
      <c r="F450" s="284">
        <f t="shared" si="41"/>
        <v>0</v>
      </c>
      <c r="G450" s="444">
        <v>0</v>
      </c>
      <c r="H450" s="451" t="s">
        <v>1014</v>
      </c>
      <c r="I450" s="304"/>
    </row>
    <row r="451" spans="1:9" ht="16.5" thickBot="1" x14ac:dyDescent="0.3">
      <c r="A451" s="453" t="s">
        <v>874</v>
      </c>
      <c r="B451" s="454" t="s">
        <v>875</v>
      </c>
      <c r="C451" s="407" t="s">
        <v>999</v>
      </c>
      <c r="D451" s="455">
        <v>0</v>
      </c>
      <c r="E451" s="455">
        <v>0</v>
      </c>
      <c r="F451" s="455">
        <f t="shared" si="41"/>
        <v>0</v>
      </c>
      <c r="G451" s="456">
        <v>0</v>
      </c>
      <c r="H451" s="457" t="s">
        <v>1014</v>
      </c>
      <c r="I451" s="304"/>
    </row>
    <row r="453" spans="1:9" x14ac:dyDescent="0.25">
      <c r="A453" s="412"/>
    </row>
    <row r="454" spans="1:9" x14ac:dyDescent="0.25">
      <c r="A454" s="413" t="s">
        <v>876</v>
      </c>
    </row>
    <row r="455" spans="1:9" x14ac:dyDescent="0.25">
      <c r="A455" s="703" t="s">
        <v>877</v>
      </c>
      <c r="B455" s="703"/>
      <c r="C455" s="703"/>
      <c r="D455" s="703"/>
      <c r="E455" s="703"/>
      <c r="F455" s="703"/>
      <c r="G455" s="703"/>
      <c r="H455" s="703"/>
    </row>
    <row r="456" spans="1:9" x14ac:dyDescent="0.25">
      <c r="A456" s="703" t="s">
        <v>878</v>
      </c>
      <c r="B456" s="703"/>
      <c r="C456" s="703"/>
      <c r="D456" s="703"/>
      <c r="E456" s="703"/>
      <c r="F456" s="703"/>
      <c r="G456" s="703"/>
      <c r="H456" s="703"/>
    </row>
    <row r="457" spans="1:9" x14ac:dyDescent="0.25">
      <c r="A457" s="703" t="s">
        <v>879</v>
      </c>
      <c r="B457" s="703"/>
      <c r="C457" s="703"/>
      <c r="D457" s="703"/>
      <c r="E457" s="703"/>
      <c r="F457" s="703"/>
      <c r="G457" s="703"/>
      <c r="H457" s="703"/>
    </row>
    <row r="458" spans="1:9" ht="26.25" customHeight="1" x14ac:dyDescent="0.25">
      <c r="A458" s="707" t="s">
        <v>880</v>
      </c>
      <c r="B458" s="707"/>
      <c r="C458" s="707"/>
      <c r="D458" s="707"/>
      <c r="E458" s="707"/>
      <c r="F458" s="707"/>
      <c r="G458" s="707"/>
      <c r="H458" s="707"/>
    </row>
    <row r="459" spans="1:9" x14ac:dyDescent="0.25">
      <c r="A459" s="706" t="s">
        <v>881</v>
      </c>
      <c r="B459" s="706"/>
      <c r="C459" s="706"/>
      <c r="D459" s="706"/>
      <c r="E459" s="706"/>
      <c r="F459" s="706"/>
      <c r="G459" s="706"/>
      <c r="H459" s="706"/>
    </row>
    <row r="461" spans="1:9" ht="28.5" customHeight="1" x14ac:dyDescent="0.25">
      <c r="A461" s="704" t="s">
        <v>1016</v>
      </c>
      <c r="B461" s="705"/>
      <c r="E461" s="675" t="s">
        <v>1017</v>
      </c>
      <c r="F461" s="676"/>
      <c r="G461" s="676"/>
    </row>
    <row r="462" spans="1:9" ht="39" customHeight="1" x14ac:dyDescent="0.25">
      <c r="A462" s="705"/>
      <c r="B462" s="705"/>
      <c r="E462" s="676"/>
      <c r="F462" s="676"/>
      <c r="G462" s="676"/>
    </row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E177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427" activePane="bottomRight" state="frozen"/>
      <selection pane="bottomRight" activeCell="D373" sqref="D373:D451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5" activePane="bottomRight" state="frozen"/>
      <selection pane="bottomRight" activeCell="F354" sqref="F354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30">
    <mergeCell ref="A368:H369"/>
    <mergeCell ref="A370:A371"/>
    <mergeCell ref="B370:B371"/>
    <mergeCell ref="C370:C371"/>
    <mergeCell ref="D370:E370"/>
    <mergeCell ref="F370:G370"/>
    <mergeCell ref="H370:H371"/>
    <mergeCell ref="E461:G462"/>
    <mergeCell ref="A373:B373"/>
    <mergeCell ref="A455:H455"/>
    <mergeCell ref="A456:H456"/>
    <mergeCell ref="A457:H457"/>
    <mergeCell ref="A461:B462"/>
    <mergeCell ref="A459:H459"/>
    <mergeCell ref="A458:H458"/>
    <mergeCell ref="A318:H318"/>
    <mergeCell ref="A6:H7"/>
    <mergeCell ref="A12:B12"/>
    <mergeCell ref="A15:B15"/>
    <mergeCell ref="A18:H18"/>
    <mergeCell ref="A14:H14"/>
    <mergeCell ref="A22:H22"/>
    <mergeCell ref="H19:H20"/>
    <mergeCell ref="A19:A20"/>
    <mergeCell ref="B19:B20"/>
    <mergeCell ref="C19:C20"/>
    <mergeCell ref="D19:E19"/>
    <mergeCell ref="F19:G19"/>
    <mergeCell ref="A166:H166"/>
    <mergeCell ref="A9:H9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65" max="7" man="1"/>
  </rowBreaks>
  <customProperties>
    <customPr name="_pios_id" r:id="rId6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462"/>
  <sheetViews>
    <sheetView view="pageBreakPreview" topLeftCell="A430" zoomScale="90" zoomScaleNormal="70" zoomScaleSheetLayoutView="90" workbookViewId="0">
      <selection activeCell="K26" sqref="K26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10.75" style="59" customWidth="1"/>
    <col min="4" max="4" width="12.375" style="59" customWidth="1"/>
    <col min="5" max="5" width="12.375" style="60" customWidth="1"/>
    <col min="6" max="6" width="11" style="60" customWidth="1"/>
    <col min="7" max="7" width="11.125" style="61" customWidth="1"/>
    <col min="8" max="8" width="57.625" style="277" customWidth="1"/>
    <col min="9" max="9" width="15.875" style="61" customWidth="1"/>
    <col min="10" max="10" width="9" style="61"/>
    <col min="11" max="11" width="9.125" style="61" bestFit="1" customWidth="1"/>
    <col min="12" max="12" width="9.625" style="61" bestFit="1" customWidth="1"/>
    <col min="13" max="16384" width="9" style="61"/>
  </cols>
  <sheetData>
    <row r="1" spans="1:8" ht="18.75" x14ac:dyDescent="0.25">
      <c r="H1" s="417" t="s">
        <v>959</v>
      </c>
    </row>
    <row r="2" spans="1:8" ht="18.75" x14ac:dyDescent="0.25">
      <c r="H2" s="417" t="s">
        <v>0</v>
      </c>
    </row>
    <row r="3" spans="1:8" ht="18.75" x14ac:dyDescent="0.3">
      <c r="H3" s="458" t="s">
        <v>968</v>
      </c>
    </row>
    <row r="4" spans="1:8" ht="10.5" customHeight="1" x14ac:dyDescent="0.25">
      <c r="H4" s="417"/>
    </row>
    <row r="5" spans="1:8" s="301" customFormat="1" ht="10.5" customHeight="1" x14ac:dyDescent="0.25">
      <c r="A5" s="378"/>
      <c r="B5" s="379"/>
      <c r="C5" s="298"/>
      <c r="D5" s="298"/>
      <c r="E5" s="300"/>
      <c r="F5" s="300"/>
      <c r="H5" s="417"/>
    </row>
    <row r="6" spans="1:8" s="301" customFormat="1" x14ac:dyDescent="0.25">
      <c r="A6" s="686" t="s">
        <v>1053</v>
      </c>
      <c r="B6" s="686"/>
      <c r="C6" s="686"/>
      <c r="D6" s="686"/>
      <c r="E6" s="686"/>
      <c r="F6" s="686"/>
      <c r="G6" s="686"/>
      <c r="H6" s="686"/>
    </row>
    <row r="7" spans="1:8" s="301" customFormat="1" ht="32.25" customHeight="1" x14ac:dyDescent="0.25">
      <c r="A7" s="687"/>
      <c r="B7" s="687"/>
      <c r="C7" s="687"/>
      <c r="D7" s="687"/>
      <c r="E7" s="687"/>
      <c r="F7" s="687"/>
      <c r="G7" s="687"/>
      <c r="H7" s="687"/>
    </row>
    <row r="8" spans="1:8" s="301" customFormat="1" ht="5.25" customHeight="1" x14ac:dyDescent="0.25">
      <c r="A8" s="378"/>
      <c r="B8" s="379"/>
      <c r="C8" s="298"/>
      <c r="D8" s="298"/>
      <c r="E8" s="300"/>
      <c r="F8" s="300"/>
      <c r="H8" s="380"/>
    </row>
    <row r="9" spans="1:8" s="301" customFormat="1" ht="18.75" x14ac:dyDescent="0.25">
      <c r="A9" s="608" t="s">
        <v>1019</v>
      </c>
      <c r="B9" s="608"/>
      <c r="C9" s="676"/>
      <c r="D9" s="676"/>
      <c r="E9" s="676"/>
      <c r="F9" s="676"/>
      <c r="G9" s="676"/>
      <c r="H9" s="676"/>
    </row>
    <row r="10" spans="1:8" s="301" customFormat="1" x14ac:dyDescent="0.25">
      <c r="A10" s="378"/>
      <c r="B10" s="63" t="s">
        <v>182</v>
      </c>
      <c r="C10" s="298"/>
      <c r="D10" s="298"/>
      <c r="E10" s="300"/>
      <c r="F10" s="300"/>
      <c r="H10" s="380"/>
    </row>
    <row r="11" spans="1:8" s="301" customFormat="1" ht="18.75" x14ac:dyDescent="0.25">
      <c r="A11" s="378"/>
      <c r="B11" s="64" t="s">
        <v>1013</v>
      </c>
      <c r="C11" s="298"/>
      <c r="D11" s="298"/>
      <c r="E11" s="300"/>
      <c r="F11" s="300"/>
      <c r="H11" s="380"/>
    </row>
    <row r="12" spans="1:8" s="301" customFormat="1" ht="18.75" x14ac:dyDescent="0.25">
      <c r="A12" s="609" t="s">
        <v>1040</v>
      </c>
      <c r="B12" s="609"/>
      <c r="C12" s="298"/>
      <c r="D12" s="298"/>
      <c r="E12" s="300"/>
      <c r="F12" s="300"/>
      <c r="H12" s="380"/>
    </row>
    <row r="13" spans="1:8" s="301" customFormat="1" ht="12" customHeight="1" x14ac:dyDescent="0.25">
      <c r="A13" s="378"/>
      <c r="B13" s="64"/>
      <c r="C13" s="298"/>
      <c r="D13" s="298"/>
      <c r="E13" s="300"/>
      <c r="F13" s="300"/>
      <c r="H13" s="380"/>
    </row>
    <row r="14" spans="1:8" s="301" customFormat="1" ht="38.25" customHeight="1" x14ac:dyDescent="0.25">
      <c r="A14" s="610" t="s">
        <v>1041</v>
      </c>
      <c r="B14" s="711"/>
      <c r="C14" s="711"/>
      <c r="D14" s="711"/>
      <c r="E14" s="711"/>
      <c r="F14" s="711"/>
      <c r="G14" s="711"/>
      <c r="H14" s="711"/>
    </row>
    <row r="15" spans="1:8" s="301" customFormat="1" x14ac:dyDescent="0.25">
      <c r="A15" s="611" t="s">
        <v>302</v>
      </c>
      <c r="B15" s="611"/>
      <c r="C15" s="298"/>
      <c r="D15" s="298"/>
      <c r="E15" s="300"/>
      <c r="F15" s="300"/>
      <c r="H15" s="380"/>
    </row>
    <row r="16" spans="1:8" s="301" customFormat="1" ht="2.25" customHeight="1" x14ac:dyDescent="0.25">
      <c r="H16" s="380"/>
    </row>
    <row r="17" spans="1:12" s="301" customFormat="1" ht="10.5" customHeight="1" x14ac:dyDescent="0.25">
      <c r="H17" s="380"/>
    </row>
    <row r="18" spans="1:12" s="301" customFormat="1" ht="28.5" customHeight="1" thickBot="1" x14ac:dyDescent="0.3">
      <c r="A18" s="688" t="s">
        <v>303</v>
      </c>
      <c r="B18" s="688"/>
      <c r="C18" s="688"/>
      <c r="D18" s="688"/>
      <c r="E18" s="688"/>
      <c r="F18" s="688"/>
      <c r="G18" s="688"/>
      <c r="H18" s="688"/>
    </row>
    <row r="19" spans="1:12" s="382" customFormat="1" ht="66" customHeight="1" x14ac:dyDescent="0.25">
      <c r="A19" s="693" t="s">
        <v>190</v>
      </c>
      <c r="B19" s="695" t="s">
        <v>191</v>
      </c>
      <c r="C19" s="671" t="s">
        <v>304</v>
      </c>
      <c r="D19" s="671">
        <v>2022</v>
      </c>
      <c r="E19" s="673"/>
      <c r="F19" s="671" t="s">
        <v>920</v>
      </c>
      <c r="G19" s="673"/>
      <c r="H19" s="663" t="s">
        <v>7</v>
      </c>
      <c r="I19" s="381"/>
    </row>
    <row r="20" spans="1:12" s="382" customFormat="1" ht="48" customHeight="1" x14ac:dyDescent="0.25">
      <c r="A20" s="694"/>
      <c r="B20" s="696"/>
      <c r="C20" s="697"/>
      <c r="D20" s="305" t="s">
        <v>886</v>
      </c>
      <c r="E20" s="306" t="s">
        <v>1083</v>
      </c>
      <c r="F20" s="307" t="s">
        <v>887</v>
      </c>
      <c r="G20" s="305" t="s">
        <v>885</v>
      </c>
      <c r="H20" s="664"/>
    </row>
    <row r="21" spans="1:12" s="383" customFormat="1" ht="16.5" thickBot="1" x14ac:dyDescent="0.3">
      <c r="A21" s="309">
        <v>1</v>
      </c>
      <c r="B21" s="310">
        <v>2</v>
      </c>
      <c r="C21" s="358">
        <v>3</v>
      </c>
      <c r="D21" s="308">
        <v>4</v>
      </c>
      <c r="E21" s="308">
        <v>5</v>
      </c>
      <c r="F21" s="309" t="s">
        <v>883</v>
      </c>
      <c r="G21" s="310">
        <v>7</v>
      </c>
      <c r="H21" s="310">
        <v>8</v>
      </c>
      <c r="I21" s="301"/>
    </row>
    <row r="22" spans="1:12" s="383" customFormat="1" ht="19.5" thickBot="1" x14ac:dyDescent="0.3">
      <c r="A22" s="690" t="s">
        <v>305</v>
      </c>
      <c r="B22" s="691"/>
      <c r="C22" s="691"/>
      <c r="D22" s="691"/>
      <c r="E22" s="691"/>
      <c r="F22" s="691"/>
      <c r="G22" s="691"/>
      <c r="H22" s="692"/>
      <c r="I22" s="301"/>
    </row>
    <row r="23" spans="1:12" s="383" customFormat="1" x14ac:dyDescent="0.25">
      <c r="A23" s="390" t="s">
        <v>192</v>
      </c>
      <c r="B23" s="391" t="s">
        <v>306</v>
      </c>
      <c r="C23" s="392" t="s">
        <v>999</v>
      </c>
      <c r="D23" s="312">
        <v>97450.888935915194</v>
      </c>
      <c r="E23" s="313">
        <f>E29+E31+E37+E32</f>
        <v>101959.94829517949</v>
      </c>
      <c r="F23" s="314">
        <f>E23-D23</f>
        <v>4509.0593592642981</v>
      </c>
      <c r="G23" s="315">
        <f>F23/D23*100</f>
        <v>4.6270069041951034</v>
      </c>
      <c r="H23" s="316" t="s">
        <v>1014</v>
      </c>
      <c r="I23" s="301"/>
      <c r="J23" s="384"/>
      <c r="K23" s="414"/>
      <c r="L23" s="384"/>
    </row>
    <row r="24" spans="1:12" s="383" customFormat="1" ht="15.75" customHeight="1" x14ac:dyDescent="0.25">
      <c r="A24" s="386" t="s">
        <v>193</v>
      </c>
      <c r="B24" s="393" t="s">
        <v>307</v>
      </c>
      <c r="C24" s="388" t="s">
        <v>999</v>
      </c>
      <c r="D24" s="281" t="s">
        <v>476</v>
      </c>
      <c r="E24" s="280" t="s">
        <v>1014</v>
      </c>
      <c r="F24" s="280" t="s">
        <v>1014</v>
      </c>
      <c r="G24" s="317" t="s">
        <v>1014</v>
      </c>
      <c r="H24" s="322" t="s">
        <v>1014</v>
      </c>
      <c r="I24" s="301"/>
      <c r="J24" s="384"/>
      <c r="K24" s="414"/>
      <c r="L24" s="384"/>
    </row>
    <row r="25" spans="1:12" s="383" customFormat="1" ht="31.5" customHeight="1" x14ac:dyDescent="0.25">
      <c r="A25" s="386" t="s">
        <v>195</v>
      </c>
      <c r="B25" s="394" t="s">
        <v>308</v>
      </c>
      <c r="C25" s="388" t="s">
        <v>999</v>
      </c>
      <c r="D25" s="281" t="s">
        <v>476</v>
      </c>
      <c r="E25" s="280" t="s">
        <v>1014</v>
      </c>
      <c r="F25" s="280" t="s">
        <v>1014</v>
      </c>
      <c r="G25" s="317" t="s">
        <v>1014</v>
      </c>
      <c r="H25" s="322" t="s">
        <v>1014</v>
      </c>
      <c r="I25" s="301"/>
      <c r="J25" s="384"/>
      <c r="K25" s="414"/>
      <c r="L25" s="384"/>
    </row>
    <row r="26" spans="1:12" s="383" customFormat="1" ht="31.5" customHeight="1" x14ac:dyDescent="0.25">
      <c r="A26" s="386" t="s">
        <v>208</v>
      </c>
      <c r="B26" s="394" t="s">
        <v>309</v>
      </c>
      <c r="C26" s="388" t="s">
        <v>999</v>
      </c>
      <c r="D26" s="281" t="s">
        <v>476</v>
      </c>
      <c r="E26" s="280" t="s">
        <v>1014</v>
      </c>
      <c r="F26" s="280" t="s">
        <v>1014</v>
      </c>
      <c r="G26" s="317" t="s">
        <v>1014</v>
      </c>
      <c r="H26" s="322" t="s">
        <v>1014</v>
      </c>
      <c r="I26" s="301"/>
      <c r="J26" s="384"/>
      <c r="K26" s="414"/>
      <c r="L26" s="384"/>
    </row>
    <row r="27" spans="1:12" s="383" customFormat="1" ht="31.5" customHeight="1" x14ac:dyDescent="0.25">
      <c r="A27" s="386" t="s">
        <v>209</v>
      </c>
      <c r="B27" s="394" t="s">
        <v>310</v>
      </c>
      <c r="C27" s="388" t="s">
        <v>999</v>
      </c>
      <c r="D27" s="281" t="s">
        <v>476</v>
      </c>
      <c r="E27" s="280" t="s">
        <v>1014</v>
      </c>
      <c r="F27" s="280" t="s">
        <v>1014</v>
      </c>
      <c r="G27" s="317" t="s">
        <v>1014</v>
      </c>
      <c r="H27" s="322" t="s">
        <v>1014</v>
      </c>
      <c r="I27" s="301"/>
      <c r="J27" s="384"/>
      <c r="K27" s="414"/>
      <c r="L27" s="384"/>
    </row>
    <row r="28" spans="1:12" s="383" customFormat="1" ht="15.75" customHeight="1" x14ac:dyDescent="0.25">
      <c r="A28" s="386" t="s">
        <v>211</v>
      </c>
      <c r="B28" s="393" t="s">
        <v>311</v>
      </c>
      <c r="C28" s="388" t="s">
        <v>999</v>
      </c>
      <c r="D28" s="281" t="s">
        <v>476</v>
      </c>
      <c r="E28" s="280" t="s">
        <v>1014</v>
      </c>
      <c r="F28" s="280" t="s">
        <v>1014</v>
      </c>
      <c r="G28" s="317" t="s">
        <v>1014</v>
      </c>
      <c r="H28" s="322" t="s">
        <v>1014</v>
      </c>
      <c r="I28" s="301"/>
      <c r="J28" s="384"/>
      <c r="K28" s="414"/>
      <c r="L28" s="384"/>
    </row>
    <row r="29" spans="1:12" s="383" customFormat="1" x14ac:dyDescent="0.25">
      <c r="A29" s="386" t="s">
        <v>234</v>
      </c>
      <c r="B29" s="393" t="s">
        <v>312</v>
      </c>
      <c r="C29" s="388" t="s">
        <v>999</v>
      </c>
      <c r="D29" s="281">
        <v>93539.029139585647</v>
      </c>
      <c r="E29" s="280">
        <v>98131.506991579503</v>
      </c>
      <c r="F29" s="280">
        <f>E29-D29</f>
        <v>4592.4778519938554</v>
      </c>
      <c r="G29" s="318">
        <f>F29/D29*100</f>
        <v>4.9096915953025668</v>
      </c>
      <c r="H29" s="322" t="s">
        <v>1014</v>
      </c>
      <c r="I29" s="301"/>
      <c r="J29" s="384"/>
      <c r="K29" s="414"/>
      <c r="L29" s="384"/>
    </row>
    <row r="30" spans="1:12" s="383" customFormat="1" ht="15.75" customHeight="1" x14ac:dyDescent="0.25">
      <c r="A30" s="386" t="s">
        <v>235</v>
      </c>
      <c r="B30" s="393" t="s">
        <v>313</v>
      </c>
      <c r="C30" s="388" t="s">
        <v>999</v>
      </c>
      <c r="D30" s="281" t="s">
        <v>476</v>
      </c>
      <c r="E30" s="280" t="s">
        <v>1014</v>
      </c>
      <c r="F30" s="280" t="s">
        <v>1014</v>
      </c>
      <c r="G30" s="317" t="s">
        <v>1014</v>
      </c>
      <c r="H30" s="322" t="s">
        <v>1014</v>
      </c>
      <c r="I30" s="301"/>
      <c r="J30" s="384"/>
      <c r="K30" s="414"/>
      <c r="L30" s="384"/>
    </row>
    <row r="31" spans="1:12" s="383" customFormat="1" x14ac:dyDescent="0.25">
      <c r="A31" s="386" t="s">
        <v>314</v>
      </c>
      <c r="B31" s="393" t="s">
        <v>315</v>
      </c>
      <c r="C31" s="388" t="s">
        <v>999</v>
      </c>
      <c r="D31" s="281">
        <v>2429.1859195000006</v>
      </c>
      <c r="E31" s="280">
        <v>3058.9624496800006</v>
      </c>
      <c r="F31" s="280">
        <f>E31-D31</f>
        <v>629.77653018000001</v>
      </c>
      <c r="G31" s="318">
        <f>F31/D31*100</f>
        <v>25.925414976455443</v>
      </c>
      <c r="H31" s="322" t="s">
        <v>1014</v>
      </c>
      <c r="I31" s="301"/>
      <c r="J31" s="384"/>
      <c r="K31" s="414"/>
      <c r="L31" s="384"/>
    </row>
    <row r="32" spans="1:12" s="383" customFormat="1" ht="34.5" customHeight="1" x14ac:dyDescent="0.25">
      <c r="A32" s="386" t="s">
        <v>316</v>
      </c>
      <c r="B32" s="393" t="s">
        <v>317</v>
      </c>
      <c r="C32" s="388" t="s">
        <v>999</v>
      </c>
      <c r="D32" s="281">
        <v>0</v>
      </c>
      <c r="E32" s="280">
        <v>0</v>
      </c>
      <c r="F32" s="280">
        <f>E32-D32</f>
        <v>0</v>
      </c>
      <c r="G32" s="317">
        <v>0</v>
      </c>
      <c r="H32" s="295" t="s">
        <v>1014</v>
      </c>
      <c r="I32" s="301"/>
      <c r="J32" s="384"/>
      <c r="K32" s="414"/>
      <c r="L32" s="384"/>
    </row>
    <row r="33" spans="1:12" s="383" customFormat="1" ht="15.75" customHeight="1" x14ac:dyDescent="0.25">
      <c r="A33" s="386" t="s">
        <v>318</v>
      </c>
      <c r="B33" s="393" t="s">
        <v>319</v>
      </c>
      <c r="C33" s="388" t="s">
        <v>999</v>
      </c>
      <c r="D33" s="281" t="s">
        <v>476</v>
      </c>
      <c r="E33" s="280" t="s">
        <v>1014</v>
      </c>
      <c r="F33" s="280" t="s">
        <v>1014</v>
      </c>
      <c r="G33" s="317" t="s">
        <v>1014</v>
      </c>
      <c r="H33" s="295" t="s">
        <v>1014</v>
      </c>
      <c r="I33" s="301"/>
      <c r="J33" s="384"/>
      <c r="K33" s="414"/>
      <c r="L33" s="384"/>
    </row>
    <row r="34" spans="1:12" s="383" customFormat="1" ht="31.5" customHeight="1" x14ac:dyDescent="0.25">
      <c r="A34" s="386" t="s">
        <v>320</v>
      </c>
      <c r="B34" s="394" t="s">
        <v>321</v>
      </c>
      <c r="C34" s="388" t="s">
        <v>999</v>
      </c>
      <c r="D34" s="281" t="s">
        <v>476</v>
      </c>
      <c r="E34" s="280" t="s">
        <v>1014</v>
      </c>
      <c r="F34" s="280" t="s">
        <v>1014</v>
      </c>
      <c r="G34" s="317" t="s">
        <v>1014</v>
      </c>
      <c r="H34" s="295" t="s">
        <v>1014</v>
      </c>
      <c r="I34" s="301"/>
      <c r="J34" s="384"/>
      <c r="K34" s="414"/>
      <c r="L34" s="384"/>
    </row>
    <row r="35" spans="1:12" s="383" customFormat="1" ht="15.75" customHeight="1" x14ac:dyDescent="0.25">
      <c r="A35" s="386" t="s">
        <v>322</v>
      </c>
      <c r="B35" s="387" t="s">
        <v>206</v>
      </c>
      <c r="C35" s="388" t="s">
        <v>999</v>
      </c>
      <c r="D35" s="281" t="s">
        <v>476</v>
      </c>
      <c r="E35" s="280" t="s">
        <v>1014</v>
      </c>
      <c r="F35" s="280" t="s">
        <v>1014</v>
      </c>
      <c r="G35" s="317" t="s">
        <v>1014</v>
      </c>
      <c r="H35" s="295" t="s">
        <v>1014</v>
      </c>
      <c r="I35" s="301"/>
      <c r="J35" s="384"/>
      <c r="K35" s="414"/>
      <c r="L35" s="384"/>
    </row>
    <row r="36" spans="1:12" s="383" customFormat="1" ht="15.75" customHeight="1" x14ac:dyDescent="0.25">
      <c r="A36" s="386" t="s">
        <v>323</v>
      </c>
      <c r="B36" s="387" t="s">
        <v>207</v>
      </c>
      <c r="C36" s="388" t="s">
        <v>999</v>
      </c>
      <c r="D36" s="281" t="s">
        <v>476</v>
      </c>
      <c r="E36" s="280" t="s">
        <v>1014</v>
      </c>
      <c r="F36" s="280" t="s">
        <v>1014</v>
      </c>
      <c r="G36" s="317" t="s">
        <v>1014</v>
      </c>
      <c r="H36" s="295" t="s">
        <v>1014</v>
      </c>
      <c r="I36" s="301"/>
      <c r="J36" s="384"/>
      <c r="K36" s="414"/>
      <c r="L36" s="384"/>
    </row>
    <row r="37" spans="1:12" s="383" customFormat="1" x14ac:dyDescent="0.25">
      <c r="A37" s="386" t="s">
        <v>324</v>
      </c>
      <c r="B37" s="395" t="s">
        <v>325</v>
      </c>
      <c r="C37" s="388" t="s">
        <v>999</v>
      </c>
      <c r="D37" s="281">
        <v>1482.6738768295643</v>
      </c>
      <c r="E37" s="280">
        <v>769.47885391999966</v>
      </c>
      <c r="F37" s="280">
        <f>E37-D37</f>
        <v>-713.19502290956461</v>
      </c>
      <c r="G37" s="318">
        <f>F37/D37*100</f>
        <v>-48.101948382243435</v>
      </c>
      <c r="H37" s="295" t="s">
        <v>1014</v>
      </c>
      <c r="I37" s="301"/>
      <c r="J37" s="384"/>
      <c r="K37" s="414"/>
      <c r="L37" s="384"/>
    </row>
    <row r="38" spans="1:12" s="383" customFormat="1" ht="31.5" x14ac:dyDescent="0.25">
      <c r="A38" s="386" t="s">
        <v>239</v>
      </c>
      <c r="B38" s="396" t="s">
        <v>326</v>
      </c>
      <c r="C38" s="388" t="s">
        <v>999</v>
      </c>
      <c r="D38" s="280">
        <v>90600.316652402194</v>
      </c>
      <c r="E38" s="280">
        <f>E44+E46+E52+E47</f>
        <v>94534.859097993816</v>
      </c>
      <c r="F38" s="280">
        <f>E38-D38</f>
        <v>3934.5424455916218</v>
      </c>
      <c r="G38" s="317">
        <f>F38/D38*100</f>
        <v>4.3427469030675852</v>
      </c>
      <c r="H38" s="295" t="s">
        <v>1014</v>
      </c>
      <c r="I38" s="301"/>
      <c r="J38" s="384"/>
      <c r="K38" s="414"/>
      <c r="L38" s="384"/>
    </row>
    <row r="39" spans="1:12" s="383" customFormat="1" ht="15.75" customHeight="1" x14ac:dyDescent="0.25">
      <c r="A39" s="386" t="s">
        <v>241</v>
      </c>
      <c r="B39" s="393" t="s">
        <v>307</v>
      </c>
      <c r="C39" s="388" t="s">
        <v>999</v>
      </c>
      <c r="D39" s="319" t="s">
        <v>476</v>
      </c>
      <c r="E39" s="280" t="s">
        <v>1014</v>
      </c>
      <c r="F39" s="280" t="s">
        <v>1014</v>
      </c>
      <c r="G39" s="317" t="s">
        <v>1014</v>
      </c>
      <c r="H39" s="295" t="s">
        <v>1014</v>
      </c>
      <c r="I39" s="301"/>
      <c r="J39" s="384"/>
      <c r="K39" s="414"/>
      <c r="L39" s="384"/>
    </row>
    <row r="40" spans="1:12" s="383" customFormat="1" ht="31.5" customHeight="1" x14ac:dyDescent="0.25">
      <c r="A40" s="386" t="s">
        <v>327</v>
      </c>
      <c r="B40" s="397" t="s">
        <v>308</v>
      </c>
      <c r="C40" s="388" t="s">
        <v>999</v>
      </c>
      <c r="D40" s="319" t="s">
        <v>476</v>
      </c>
      <c r="E40" s="280" t="s">
        <v>1014</v>
      </c>
      <c r="F40" s="280" t="s">
        <v>1014</v>
      </c>
      <c r="G40" s="317" t="s">
        <v>1014</v>
      </c>
      <c r="H40" s="295" t="s">
        <v>1014</v>
      </c>
      <c r="I40" s="301"/>
      <c r="J40" s="384"/>
      <c r="K40" s="414"/>
      <c r="L40" s="384"/>
    </row>
    <row r="41" spans="1:12" s="383" customFormat="1" ht="31.5" customHeight="1" x14ac:dyDescent="0.25">
      <c r="A41" s="386" t="s">
        <v>328</v>
      </c>
      <c r="B41" s="397" t="s">
        <v>309</v>
      </c>
      <c r="C41" s="388" t="s">
        <v>999</v>
      </c>
      <c r="D41" s="319" t="s">
        <v>476</v>
      </c>
      <c r="E41" s="280" t="s">
        <v>1014</v>
      </c>
      <c r="F41" s="280" t="s">
        <v>1014</v>
      </c>
      <c r="G41" s="317" t="s">
        <v>1014</v>
      </c>
      <c r="H41" s="295" t="s">
        <v>1014</v>
      </c>
      <c r="I41" s="301"/>
      <c r="J41" s="384"/>
      <c r="K41" s="414"/>
      <c r="L41" s="384"/>
    </row>
    <row r="42" spans="1:12" s="383" customFormat="1" ht="31.5" customHeight="1" x14ac:dyDescent="0.25">
      <c r="A42" s="386" t="s">
        <v>329</v>
      </c>
      <c r="B42" s="397" t="s">
        <v>310</v>
      </c>
      <c r="C42" s="388" t="s">
        <v>999</v>
      </c>
      <c r="D42" s="319" t="s">
        <v>476</v>
      </c>
      <c r="E42" s="280" t="s">
        <v>1014</v>
      </c>
      <c r="F42" s="280" t="s">
        <v>1014</v>
      </c>
      <c r="G42" s="317" t="s">
        <v>1014</v>
      </c>
      <c r="H42" s="295" t="s">
        <v>1014</v>
      </c>
      <c r="I42" s="301"/>
      <c r="J42" s="384"/>
      <c r="K42" s="414"/>
      <c r="L42" s="384"/>
    </row>
    <row r="43" spans="1:12" s="383" customFormat="1" ht="15.75" customHeight="1" x14ac:dyDescent="0.25">
      <c r="A43" s="386" t="s">
        <v>243</v>
      </c>
      <c r="B43" s="393" t="s">
        <v>311</v>
      </c>
      <c r="C43" s="388" t="s">
        <v>999</v>
      </c>
      <c r="D43" s="319" t="s">
        <v>476</v>
      </c>
      <c r="E43" s="280" t="s">
        <v>1014</v>
      </c>
      <c r="F43" s="280" t="s">
        <v>1014</v>
      </c>
      <c r="G43" s="317" t="s">
        <v>1014</v>
      </c>
      <c r="H43" s="295" t="s">
        <v>1014</v>
      </c>
      <c r="I43" s="301"/>
      <c r="J43" s="384"/>
      <c r="K43" s="414"/>
      <c r="L43" s="384"/>
    </row>
    <row r="44" spans="1:12" s="383" customFormat="1" x14ac:dyDescent="0.25">
      <c r="A44" s="386" t="s">
        <v>245</v>
      </c>
      <c r="B44" s="393" t="s">
        <v>312</v>
      </c>
      <c r="C44" s="388" t="s">
        <v>999</v>
      </c>
      <c r="D44" s="319">
        <v>89047.131777832547</v>
      </c>
      <c r="E44" s="280">
        <v>93142.691995982561</v>
      </c>
      <c r="F44" s="280">
        <f>E44-D44</f>
        <v>4095.5602181500144</v>
      </c>
      <c r="G44" s="317">
        <f>F44/D44*100</f>
        <v>4.599317391118448</v>
      </c>
      <c r="H44" s="295" t="s">
        <v>1014</v>
      </c>
      <c r="I44" s="301"/>
      <c r="J44" s="384"/>
      <c r="K44" s="414"/>
      <c r="L44" s="384"/>
    </row>
    <row r="45" spans="1:12" s="383" customFormat="1" ht="15.75" customHeight="1" x14ac:dyDescent="0.25">
      <c r="A45" s="386" t="s">
        <v>246</v>
      </c>
      <c r="B45" s="393" t="s">
        <v>313</v>
      </c>
      <c r="C45" s="388" t="s">
        <v>999</v>
      </c>
      <c r="D45" s="319" t="s">
        <v>476</v>
      </c>
      <c r="E45" s="422" t="s">
        <v>1014</v>
      </c>
      <c r="F45" s="280" t="s">
        <v>1014</v>
      </c>
      <c r="G45" s="317" t="s">
        <v>1014</v>
      </c>
      <c r="H45" s="295" t="s">
        <v>1014</v>
      </c>
      <c r="I45" s="301"/>
      <c r="J45" s="384"/>
      <c r="K45" s="414"/>
      <c r="L45" s="384"/>
    </row>
    <row r="46" spans="1:12" s="383" customFormat="1" x14ac:dyDescent="0.25">
      <c r="A46" s="386" t="s">
        <v>248</v>
      </c>
      <c r="B46" s="393" t="s">
        <v>315</v>
      </c>
      <c r="C46" s="388" t="s">
        <v>999</v>
      </c>
      <c r="D46" s="319">
        <v>479.36299272113848</v>
      </c>
      <c r="E46" s="319">
        <v>889.58515259000012</v>
      </c>
      <c r="F46" s="280">
        <f>E46-D46</f>
        <v>410.22215986886164</v>
      </c>
      <c r="G46" s="317">
        <f>F46/D46*100</f>
        <v>85.576518441735786</v>
      </c>
      <c r="H46" s="295" t="s">
        <v>1014</v>
      </c>
      <c r="I46" s="301"/>
      <c r="J46" s="384"/>
      <c r="K46" s="414"/>
      <c r="L46" s="384"/>
    </row>
    <row r="47" spans="1:12" s="383" customFormat="1" ht="34.5" customHeight="1" x14ac:dyDescent="0.25">
      <c r="A47" s="386" t="s">
        <v>258</v>
      </c>
      <c r="B47" s="393" t="s">
        <v>317</v>
      </c>
      <c r="C47" s="388" t="s">
        <v>999</v>
      </c>
      <c r="D47" s="319">
        <v>0</v>
      </c>
      <c r="E47" s="280">
        <v>0</v>
      </c>
      <c r="F47" s="280">
        <f>E47-D47</f>
        <v>0</v>
      </c>
      <c r="G47" s="321">
        <v>0</v>
      </c>
      <c r="H47" s="295" t="s">
        <v>1014</v>
      </c>
      <c r="I47" s="301"/>
      <c r="J47" s="384"/>
      <c r="K47" s="414"/>
      <c r="L47" s="384"/>
    </row>
    <row r="48" spans="1:12" s="383" customFormat="1" ht="15.75" customHeight="1" x14ac:dyDescent="0.25">
      <c r="A48" s="386" t="s">
        <v>260</v>
      </c>
      <c r="B48" s="393" t="s">
        <v>319</v>
      </c>
      <c r="C48" s="388" t="s">
        <v>999</v>
      </c>
      <c r="D48" s="319" t="s">
        <v>476</v>
      </c>
      <c r="E48" s="280" t="s">
        <v>1014</v>
      </c>
      <c r="F48" s="280" t="s">
        <v>1014</v>
      </c>
      <c r="G48" s="317" t="s">
        <v>1014</v>
      </c>
      <c r="H48" s="295" t="s">
        <v>1014</v>
      </c>
      <c r="I48" s="301"/>
      <c r="J48" s="384"/>
      <c r="K48" s="414"/>
      <c r="L48" s="384"/>
    </row>
    <row r="49" spans="1:12" s="383" customFormat="1" ht="31.5" customHeight="1" x14ac:dyDescent="0.25">
      <c r="A49" s="386" t="s">
        <v>330</v>
      </c>
      <c r="B49" s="394" t="s">
        <v>321</v>
      </c>
      <c r="C49" s="388" t="s">
        <v>999</v>
      </c>
      <c r="D49" s="319" t="s">
        <v>476</v>
      </c>
      <c r="E49" s="280" t="s">
        <v>1014</v>
      </c>
      <c r="F49" s="280" t="s">
        <v>1014</v>
      </c>
      <c r="G49" s="317" t="s">
        <v>1014</v>
      </c>
      <c r="H49" s="295" t="s">
        <v>1014</v>
      </c>
      <c r="I49" s="301"/>
      <c r="J49" s="384"/>
      <c r="K49" s="414"/>
      <c r="L49" s="384"/>
    </row>
    <row r="50" spans="1:12" s="383" customFormat="1" ht="15.75" customHeight="1" x14ac:dyDescent="0.25">
      <c r="A50" s="386" t="s">
        <v>331</v>
      </c>
      <c r="B50" s="397" t="s">
        <v>206</v>
      </c>
      <c r="C50" s="388" t="s">
        <v>999</v>
      </c>
      <c r="D50" s="319" t="s">
        <v>476</v>
      </c>
      <c r="E50" s="280" t="s">
        <v>1014</v>
      </c>
      <c r="F50" s="280" t="s">
        <v>1014</v>
      </c>
      <c r="G50" s="317" t="s">
        <v>1014</v>
      </c>
      <c r="H50" s="295" t="s">
        <v>1014</v>
      </c>
      <c r="I50" s="301"/>
      <c r="J50" s="384"/>
      <c r="K50" s="414"/>
      <c r="L50" s="384"/>
    </row>
    <row r="51" spans="1:12" s="383" customFormat="1" ht="15.75" customHeight="1" x14ac:dyDescent="0.25">
      <c r="A51" s="386" t="s">
        <v>332</v>
      </c>
      <c r="B51" s="397" t="s">
        <v>207</v>
      </c>
      <c r="C51" s="388" t="s">
        <v>999</v>
      </c>
      <c r="D51" s="319" t="s">
        <v>476</v>
      </c>
      <c r="E51" s="280" t="s">
        <v>1014</v>
      </c>
      <c r="F51" s="280" t="s">
        <v>1014</v>
      </c>
      <c r="G51" s="317" t="s">
        <v>1014</v>
      </c>
      <c r="H51" s="295" t="s">
        <v>1014</v>
      </c>
      <c r="I51" s="301"/>
      <c r="J51" s="384"/>
      <c r="K51" s="414"/>
      <c r="L51" s="384"/>
    </row>
    <row r="52" spans="1:12" s="383" customFormat="1" x14ac:dyDescent="0.25">
      <c r="A52" s="386" t="s">
        <v>333</v>
      </c>
      <c r="B52" s="393" t="s">
        <v>325</v>
      </c>
      <c r="C52" s="388" t="s">
        <v>999</v>
      </c>
      <c r="D52" s="319">
        <v>1073.8218818485066</v>
      </c>
      <c r="E52" s="280">
        <v>502.58194942124942</v>
      </c>
      <c r="F52" s="280">
        <f t="shared" ref="F52:F57" si="0">E52-D52</f>
        <v>-571.23993242725714</v>
      </c>
      <c r="G52" s="317">
        <f t="shared" ref="G52:G57" si="1">F52/D52*100</f>
        <v>-53.196898115347494</v>
      </c>
      <c r="H52" s="295" t="s">
        <v>1014</v>
      </c>
      <c r="I52" s="301"/>
      <c r="J52" s="384"/>
      <c r="K52" s="414"/>
      <c r="L52" s="384"/>
    </row>
    <row r="53" spans="1:12" s="383" customFormat="1" x14ac:dyDescent="0.25">
      <c r="A53" s="386" t="s">
        <v>334</v>
      </c>
      <c r="B53" s="398" t="s">
        <v>335</v>
      </c>
      <c r="C53" s="388" t="s">
        <v>999</v>
      </c>
      <c r="D53" s="319">
        <v>15759.212350950334</v>
      </c>
      <c r="E53" s="280">
        <v>16463.62010864</v>
      </c>
      <c r="F53" s="280">
        <f t="shared" si="0"/>
        <v>704.40775768966523</v>
      </c>
      <c r="G53" s="317">
        <f t="shared" si="1"/>
        <v>4.4698157623796924</v>
      </c>
      <c r="H53" s="295" t="s">
        <v>1014</v>
      </c>
      <c r="I53" s="301"/>
      <c r="J53" s="384"/>
      <c r="K53" s="414"/>
      <c r="L53" s="384"/>
    </row>
    <row r="54" spans="1:12" s="383" customFormat="1" ht="31.5" x14ac:dyDescent="0.25">
      <c r="A54" s="386" t="s">
        <v>327</v>
      </c>
      <c r="B54" s="397" t="s">
        <v>336</v>
      </c>
      <c r="C54" s="388" t="s">
        <v>999</v>
      </c>
      <c r="D54" s="319">
        <v>251.63460915999923</v>
      </c>
      <c r="E54" s="280">
        <v>368.21032860999998</v>
      </c>
      <c r="F54" s="280">
        <f t="shared" si="0"/>
        <v>116.57571945000075</v>
      </c>
      <c r="G54" s="317">
        <f t="shared" si="1"/>
        <v>46.327379146752143</v>
      </c>
      <c r="H54" s="295" t="s">
        <v>1056</v>
      </c>
      <c r="I54" s="301"/>
      <c r="J54" s="384"/>
      <c r="K54" s="414"/>
      <c r="L54" s="384"/>
    </row>
    <row r="55" spans="1:12" s="383" customFormat="1" x14ac:dyDescent="0.25">
      <c r="A55" s="386" t="s">
        <v>328</v>
      </c>
      <c r="B55" s="387" t="s">
        <v>337</v>
      </c>
      <c r="C55" s="388" t="s">
        <v>999</v>
      </c>
      <c r="D55" s="319">
        <v>13498.617981138372</v>
      </c>
      <c r="E55" s="280">
        <f>E56</f>
        <v>14140.191567139998</v>
      </c>
      <c r="F55" s="280">
        <f t="shared" si="0"/>
        <v>641.57358600162661</v>
      </c>
      <c r="G55" s="317">
        <f t="shared" si="1"/>
        <v>4.7528834944295619</v>
      </c>
      <c r="H55" s="295" t="s">
        <v>1014</v>
      </c>
      <c r="I55" s="301"/>
      <c r="J55" s="384"/>
      <c r="K55" s="414"/>
      <c r="L55" s="384"/>
    </row>
    <row r="56" spans="1:12" s="383" customFormat="1" x14ac:dyDescent="0.25">
      <c r="A56" s="386" t="s">
        <v>338</v>
      </c>
      <c r="B56" s="399" t="s">
        <v>339</v>
      </c>
      <c r="C56" s="388" t="s">
        <v>999</v>
      </c>
      <c r="D56" s="319">
        <v>13498.617981138372</v>
      </c>
      <c r="E56" s="280">
        <f>E57+E58</f>
        <v>14140.191567139998</v>
      </c>
      <c r="F56" s="280">
        <f t="shared" si="0"/>
        <v>641.57358600162661</v>
      </c>
      <c r="G56" s="317">
        <f t="shared" si="1"/>
        <v>4.7528834944295619</v>
      </c>
      <c r="H56" s="295" t="s">
        <v>1014</v>
      </c>
      <c r="I56" s="301"/>
      <c r="J56" s="384"/>
      <c r="K56" s="414"/>
      <c r="L56" s="384"/>
    </row>
    <row r="57" spans="1:12" s="383" customFormat="1" ht="31.5" x14ac:dyDescent="0.25">
      <c r="A57" s="386" t="s">
        <v>340</v>
      </c>
      <c r="B57" s="400" t="s">
        <v>341</v>
      </c>
      <c r="C57" s="388" t="s">
        <v>999</v>
      </c>
      <c r="D57" s="280">
        <v>13498.617981138372</v>
      </c>
      <c r="E57" s="280">
        <v>14140.191567139998</v>
      </c>
      <c r="F57" s="280">
        <f t="shared" si="0"/>
        <v>641.57358600162661</v>
      </c>
      <c r="G57" s="317">
        <f t="shared" si="1"/>
        <v>4.7528834944295619</v>
      </c>
      <c r="H57" s="295" t="s">
        <v>1014</v>
      </c>
      <c r="I57" s="301"/>
      <c r="J57" s="384"/>
      <c r="K57" s="414"/>
      <c r="L57" s="384"/>
    </row>
    <row r="58" spans="1:12" s="383" customFormat="1" ht="33" customHeight="1" x14ac:dyDescent="0.25">
      <c r="A58" s="386" t="s">
        <v>342</v>
      </c>
      <c r="B58" s="400" t="s">
        <v>343</v>
      </c>
      <c r="C58" s="388" t="s">
        <v>999</v>
      </c>
      <c r="D58" s="280">
        <v>0</v>
      </c>
      <c r="E58" s="280">
        <v>0</v>
      </c>
      <c r="F58" s="280">
        <f t="shared" ref="F58:F66" si="2">E58</f>
        <v>0</v>
      </c>
      <c r="G58" s="317">
        <v>0</v>
      </c>
      <c r="H58" s="295" t="s">
        <v>1014</v>
      </c>
      <c r="I58" s="301"/>
      <c r="J58" s="384"/>
      <c r="K58" s="414"/>
      <c r="L58" s="384"/>
    </row>
    <row r="59" spans="1:12" s="383" customFormat="1" ht="15.75" customHeight="1" x14ac:dyDescent="0.25">
      <c r="A59" s="386" t="s">
        <v>344</v>
      </c>
      <c r="B59" s="399" t="s">
        <v>345</v>
      </c>
      <c r="C59" s="388" t="s">
        <v>999</v>
      </c>
      <c r="D59" s="280" t="s">
        <v>476</v>
      </c>
      <c r="E59" s="280" t="s">
        <v>1014</v>
      </c>
      <c r="F59" s="280" t="str">
        <f t="shared" si="2"/>
        <v xml:space="preserve"> -</v>
      </c>
      <c r="G59" s="317" t="s">
        <v>1014</v>
      </c>
      <c r="H59" s="295" t="s">
        <v>1014</v>
      </c>
      <c r="I59" s="301"/>
      <c r="J59" s="384"/>
      <c r="K59" s="414"/>
      <c r="L59" s="384"/>
    </row>
    <row r="60" spans="1:12" s="383" customFormat="1" ht="31.5" x14ac:dyDescent="0.25">
      <c r="A60" s="386" t="s">
        <v>329</v>
      </c>
      <c r="B60" s="387" t="s">
        <v>346</v>
      </c>
      <c r="C60" s="388" t="s">
        <v>999</v>
      </c>
      <c r="D60" s="319">
        <v>1489.7122489293786</v>
      </c>
      <c r="E60" s="280">
        <v>1427.8657374499999</v>
      </c>
      <c r="F60" s="280">
        <f>E60-D60</f>
        <v>-61.846511479378705</v>
      </c>
      <c r="G60" s="317">
        <f>F60/D60*100</f>
        <v>-4.1515743408719601</v>
      </c>
      <c r="H60" s="295" t="s">
        <v>1057</v>
      </c>
      <c r="I60" s="301"/>
      <c r="J60" s="384"/>
      <c r="K60" s="414"/>
      <c r="L60" s="384"/>
    </row>
    <row r="61" spans="1:12" s="383" customFormat="1" x14ac:dyDescent="0.25">
      <c r="A61" s="386" t="s">
        <v>347</v>
      </c>
      <c r="B61" s="387" t="s">
        <v>348</v>
      </c>
      <c r="C61" s="388" t="s">
        <v>999</v>
      </c>
      <c r="D61" s="319">
        <v>519.24751172258516</v>
      </c>
      <c r="E61" s="280">
        <f>E53-E54-E55-E60</f>
        <v>527.35247544000231</v>
      </c>
      <c r="F61" s="280">
        <f>E61-D61</f>
        <v>8.1049637174171494</v>
      </c>
      <c r="G61" s="317">
        <f>F61/D61*100</f>
        <v>1.5609056441174307</v>
      </c>
      <c r="H61" s="295" t="s">
        <v>1014</v>
      </c>
      <c r="I61" s="301"/>
      <c r="J61" s="384"/>
      <c r="K61" s="414"/>
      <c r="L61" s="384"/>
    </row>
    <row r="62" spans="1:12" s="383" customFormat="1" x14ac:dyDescent="0.25">
      <c r="A62" s="386" t="s">
        <v>349</v>
      </c>
      <c r="B62" s="398" t="s">
        <v>350</v>
      </c>
      <c r="C62" s="388" t="s">
        <v>999</v>
      </c>
      <c r="D62" s="319">
        <v>50387.152520305935</v>
      </c>
      <c r="E62" s="280">
        <f t="shared" ref="E62" si="3">E63+E64+E67</f>
        <v>50035.214220899987</v>
      </c>
      <c r="F62" s="280">
        <f>E62-D62</f>
        <v>-351.93829940594878</v>
      </c>
      <c r="G62" s="317">
        <f>F62/D62*100</f>
        <v>-0.69846832337691289</v>
      </c>
      <c r="H62" s="295" t="s">
        <v>1014</v>
      </c>
      <c r="I62" s="301"/>
      <c r="J62" s="384"/>
      <c r="K62" s="414"/>
      <c r="L62" s="384"/>
    </row>
    <row r="63" spans="1:12" s="383" customFormat="1" ht="31.5" x14ac:dyDescent="0.25">
      <c r="A63" s="386" t="s">
        <v>351</v>
      </c>
      <c r="B63" s="397" t="s">
        <v>352</v>
      </c>
      <c r="C63" s="388" t="s">
        <v>999</v>
      </c>
      <c r="D63" s="319">
        <v>14482.7890119</v>
      </c>
      <c r="E63" s="280">
        <v>14492.366721100003</v>
      </c>
      <c r="F63" s="280">
        <f>E63-D63</f>
        <v>9.5777092000025732</v>
      </c>
      <c r="G63" s="317">
        <f>F63/D63*100</f>
        <v>6.6131662845691566E-2</v>
      </c>
      <c r="H63" s="295" t="s">
        <v>1014</v>
      </c>
      <c r="I63" s="301"/>
      <c r="J63" s="384"/>
      <c r="K63" s="414"/>
      <c r="L63" s="384"/>
    </row>
    <row r="64" spans="1:12" s="383" customFormat="1" ht="31.5" x14ac:dyDescent="0.25">
      <c r="A64" s="386" t="s">
        <v>353</v>
      </c>
      <c r="B64" s="397" t="s">
        <v>354</v>
      </c>
      <c r="C64" s="388" t="s">
        <v>999</v>
      </c>
      <c r="D64" s="319">
        <v>31529.25637092</v>
      </c>
      <c r="E64" s="280">
        <v>31853.697594979996</v>
      </c>
      <c r="F64" s="280">
        <f>E64-D64</f>
        <v>324.44122405999587</v>
      </c>
      <c r="G64" s="317">
        <f>F64/D64*100</f>
        <v>1.0290164165090612</v>
      </c>
      <c r="H64" s="295" t="s">
        <v>1014</v>
      </c>
      <c r="I64" s="301"/>
      <c r="J64" s="384"/>
      <c r="K64" s="414"/>
      <c r="L64" s="384"/>
    </row>
    <row r="65" spans="1:12" s="383" customFormat="1" ht="15.75" customHeight="1" x14ac:dyDescent="0.25">
      <c r="A65" s="386" t="s">
        <v>355</v>
      </c>
      <c r="B65" s="387" t="s">
        <v>356</v>
      </c>
      <c r="C65" s="388" t="s">
        <v>999</v>
      </c>
      <c r="D65" s="280" t="s">
        <v>1014</v>
      </c>
      <c r="E65" s="280" t="s">
        <v>1014</v>
      </c>
      <c r="F65" s="280" t="str">
        <f t="shared" si="2"/>
        <v xml:space="preserve"> -</v>
      </c>
      <c r="G65" s="317" t="s">
        <v>1014</v>
      </c>
      <c r="H65" s="295" t="s">
        <v>1014</v>
      </c>
      <c r="I65" s="301"/>
      <c r="J65" s="384"/>
      <c r="K65" s="414"/>
      <c r="L65" s="384"/>
    </row>
    <row r="66" spans="1:12" s="383" customFormat="1" ht="15.75" customHeight="1" x14ac:dyDescent="0.25">
      <c r="A66" s="386" t="s">
        <v>357</v>
      </c>
      <c r="B66" s="387" t="s">
        <v>358</v>
      </c>
      <c r="C66" s="388" t="s">
        <v>999</v>
      </c>
      <c r="D66" s="280" t="s">
        <v>1014</v>
      </c>
      <c r="E66" s="280" t="s">
        <v>1014</v>
      </c>
      <c r="F66" s="280" t="str">
        <f t="shared" si="2"/>
        <v xml:space="preserve"> -</v>
      </c>
      <c r="G66" s="317" t="s">
        <v>1014</v>
      </c>
      <c r="H66" s="295" t="s">
        <v>1014</v>
      </c>
      <c r="I66" s="301"/>
      <c r="J66" s="384"/>
      <c r="K66" s="414"/>
      <c r="L66" s="384"/>
    </row>
    <row r="67" spans="1:12" s="383" customFormat="1" ht="66.75" customHeight="1" x14ac:dyDescent="0.25">
      <c r="A67" s="386" t="s">
        <v>359</v>
      </c>
      <c r="B67" s="387" t="s">
        <v>360</v>
      </c>
      <c r="C67" s="388" t="s">
        <v>999</v>
      </c>
      <c r="D67" s="319">
        <v>4375.1071374859348</v>
      </c>
      <c r="E67" s="280">
        <v>3689.1499048199912</v>
      </c>
      <c r="F67" s="280">
        <f t="shared" ref="F67:F76" si="4">E67-D67</f>
        <v>-685.95723266594359</v>
      </c>
      <c r="G67" s="317">
        <f t="shared" ref="G67:G76" si="5">F67/D67*100</f>
        <v>-15.678638513527119</v>
      </c>
      <c r="H67" s="295" t="s">
        <v>1059</v>
      </c>
      <c r="I67" s="301"/>
      <c r="J67" s="384"/>
      <c r="K67" s="414"/>
      <c r="L67" s="384"/>
    </row>
    <row r="68" spans="1:12" s="383" customFormat="1" ht="63" x14ac:dyDescent="0.25">
      <c r="A68" s="386" t="s">
        <v>361</v>
      </c>
      <c r="B68" s="398" t="s">
        <v>362</v>
      </c>
      <c r="C68" s="388" t="s">
        <v>999</v>
      </c>
      <c r="D68" s="319">
        <v>9813.8365074807116</v>
      </c>
      <c r="E68" s="280">
        <v>10853.668738499999</v>
      </c>
      <c r="F68" s="280">
        <f t="shared" si="4"/>
        <v>1039.8322310192871</v>
      </c>
      <c r="G68" s="317">
        <f t="shared" si="5"/>
        <v>10.595573201435165</v>
      </c>
      <c r="H68" s="295" t="s">
        <v>1060</v>
      </c>
      <c r="I68" s="301"/>
      <c r="J68" s="384"/>
      <c r="K68" s="414"/>
      <c r="L68" s="384"/>
    </row>
    <row r="69" spans="1:12" s="383" customFormat="1" ht="64.5" customHeight="1" x14ac:dyDescent="0.25">
      <c r="A69" s="386" t="s">
        <v>363</v>
      </c>
      <c r="B69" s="398" t="s">
        <v>364</v>
      </c>
      <c r="C69" s="388" t="s">
        <v>999</v>
      </c>
      <c r="D69" s="319">
        <v>10546.911910117962</v>
      </c>
      <c r="E69" s="280">
        <v>13810.15322803</v>
      </c>
      <c r="F69" s="280">
        <f t="shared" si="4"/>
        <v>3263.2413179120376</v>
      </c>
      <c r="G69" s="317">
        <f t="shared" si="5"/>
        <v>30.940253846071421</v>
      </c>
      <c r="H69" s="295" t="s">
        <v>1055</v>
      </c>
      <c r="I69" s="301"/>
      <c r="J69" s="384"/>
      <c r="K69" s="414"/>
      <c r="L69" s="384"/>
    </row>
    <row r="70" spans="1:12" s="383" customFormat="1" x14ac:dyDescent="0.25">
      <c r="A70" s="386" t="s">
        <v>365</v>
      </c>
      <c r="B70" s="398" t="s">
        <v>366</v>
      </c>
      <c r="C70" s="388" t="s">
        <v>999</v>
      </c>
      <c r="D70" s="319">
        <v>379.81220527201816</v>
      </c>
      <c r="E70" s="280">
        <v>368.98908699999998</v>
      </c>
      <c r="F70" s="280">
        <f t="shared" si="4"/>
        <v>-10.823118272018178</v>
      </c>
      <c r="G70" s="317">
        <f t="shared" si="5"/>
        <v>-2.8495972803893324</v>
      </c>
      <c r="H70" s="295" t="s">
        <v>1014</v>
      </c>
      <c r="I70" s="301"/>
      <c r="J70" s="384"/>
      <c r="K70" s="414"/>
      <c r="L70" s="384"/>
    </row>
    <row r="71" spans="1:12" s="383" customFormat="1" x14ac:dyDescent="0.25">
      <c r="A71" s="386" t="s">
        <v>250</v>
      </c>
      <c r="B71" s="387" t="s">
        <v>367</v>
      </c>
      <c r="C71" s="388" t="s">
        <v>999</v>
      </c>
      <c r="D71" s="319">
        <v>346.10920527201813</v>
      </c>
      <c r="E71" s="280">
        <v>347.26399300000003</v>
      </c>
      <c r="F71" s="280">
        <f t="shared" si="4"/>
        <v>1.1547877279818977</v>
      </c>
      <c r="G71" s="317">
        <f t="shared" si="5"/>
        <v>0.33364837178321033</v>
      </c>
      <c r="H71" s="295" t="s">
        <v>1014</v>
      </c>
      <c r="I71" s="301"/>
      <c r="J71" s="384"/>
      <c r="K71" s="414"/>
      <c r="L71" s="384"/>
    </row>
    <row r="72" spans="1:12" s="383" customFormat="1" x14ac:dyDescent="0.25">
      <c r="A72" s="386" t="s">
        <v>254</v>
      </c>
      <c r="B72" s="387" t="s">
        <v>368</v>
      </c>
      <c r="C72" s="388" t="s">
        <v>999</v>
      </c>
      <c r="D72" s="319">
        <v>33.703000000000031</v>
      </c>
      <c r="E72" s="280">
        <f>E70-E71</f>
        <v>21.725093999999956</v>
      </c>
      <c r="F72" s="280">
        <f t="shared" si="4"/>
        <v>-11.977906000000075</v>
      </c>
      <c r="G72" s="317">
        <f t="shared" si="5"/>
        <v>-35.539584013292775</v>
      </c>
      <c r="H72" s="322" t="s">
        <v>1062</v>
      </c>
      <c r="I72" s="301"/>
      <c r="J72" s="384"/>
      <c r="K72" s="414"/>
      <c r="L72" s="384"/>
    </row>
    <row r="73" spans="1:12" s="383" customFormat="1" x14ac:dyDescent="0.25">
      <c r="A73" s="386" t="s">
        <v>369</v>
      </c>
      <c r="B73" s="398" t="s">
        <v>370</v>
      </c>
      <c r="C73" s="388" t="s">
        <v>999</v>
      </c>
      <c r="D73" s="319">
        <v>3713.391158275238</v>
      </c>
      <c r="E73" s="280">
        <f>E74+E75+E76</f>
        <v>3003.2137149238042</v>
      </c>
      <c r="F73" s="280">
        <f t="shared" si="4"/>
        <v>-710.17744335143379</v>
      </c>
      <c r="G73" s="317">
        <f t="shared" si="5"/>
        <v>-19.124767983809456</v>
      </c>
      <c r="H73" s="295" t="s">
        <v>1014</v>
      </c>
      <c r="I73" s="301"/>
      <c r="J73" s="384"/>
      <c r="K73" s="414"/>
      <c r="L73" s="384"/>
    </row>
    <row r="74" spans="1:12" s="383" customFormat="1" ht="63" x14ac:dyDescent="0.25">
      <c r="A74" s="386" t="s">
        <v>371</v>
      </c>
      <c r="B74" s="387" t="s">
        <v>372</v>
      </c>
      <c r="C74" s="388" t="s">
        <v>999</v>
      </c>
      <c r="D74" s="319">
        <v>1734.9315580127593</v>
      </c>
      <c r="E74" s="280">
        <v>1492.519885013804</v>
      </c>
      <c r="F74" s="280">
        <f t="shared" si="4"/>
        <v>-242.41167299895528</v>
      </c>
      <c r="G74" s="317">
        <f t="shared" si="5"/>
        <v>-13.972405532620586</v>
      </c>
      <c r="H74" s="459" t="s">
        <v>1066</v>
      </c>
      <c r="I74" s="301"/>
      <c r="J74" s="384"/>
      <c r="K74" s="414"/>
      <c r="L74" s="384"/>
    </row>
    <row r="75" spans="1:12" s="383" customFormat="1" ht="63.75" customHeight="1" x14ac:dyDescent="0.25">
      <c r="A75" s="386" t="s">
        <v>373</v>
      </c>
      <c r="B75" s="387" t="s">
        <v>374</v>
      </c>
      <c r="C75" s="388" t="s">
        <v>999</v>
      </c>
      <c r="D75" s="319">
        <v>869.7460370479489</v>
      </c>
      <c r="E75" s="280">
        <v>187.86249828000004</v>
      </c>
      <c r="F75" s="280">
        <f t="shared" si="4"/>
        <v>-681.88353876794883</v>
      </c>
      <c r="G75" s="317">
        <f t="shared" si="5"/>
        <v>-78.400304194815988</v>
      </c>
      <c r="H75" s="459" t="s">
        <v>1063</v>
      </c>
      <c r="I75" s="301"/>
      <c r="J75" s="384"/>
      <c r="K75" s="414"/>
      <c r="L75" s="384"/>
    </row>
    <row r="76" spans="1:12" s="383" customFormat="1" ht="39" customHeight="1" thickBot="1" x14ac:dyDescent="0.3">
      <c r="A76" s="401" t="s">
        <v>375</v>
      </c>
      <c r="B76" s="402" t="s">
        <v>376</v>
      </c>
      <c r="C76" s="403" t="s">
        <v>999</v>
      </c>
      <c r="D76" s="323">
        <v>1108.7135632145298</v>
      </c>
      <c r="E76" s="324">
        <v>1322.83133163</v>
      </c>
      <c r="F76" s="324">
        <f t="shared" si="4"/>
        <v>214.11776841547021</v>
      </c>
      <c r="G76" s="325">
        <f t="shared" si="5"/>
        <v>19.312271042727346</v>
      </c>
      <c r="H76" s="459" t="s">
        <v>1068</v>
      </c>
      <c r="I76" s="301"/>
      <c r="J76" s="384"/>
      <c r="K76" s="414"/>
      <c r="L76" s="384"/>
    </row>
    <row r="77" spans="1:12" s="383" customFormat="1" x14ac:dyDescent="0.25">
      <c r="A77" s="390" t="s">
        <v>377</v>
      </c>
      <c r="B77" s="385" t="s">
        <v>378</v>
      </c>
      <c r="C77" s="392" t="s">
        <v>999</v>
      </c>
      <c r="D77" s="326"/>
      <c r="E77" s="314"/>
      <c r="F77" s="314"/>
      <c r="G77" s="327"/>
      <c r="H77" s="404"/>
      <c r="I77" s="301"/>
      <c r="J77" s="384"/>
      <c r="K77" s="414"/>
      <c r="L77" s="384"/>
    </row>
    <row r="78" spans="1:12" s="383" customFormat="1" ht="24.75" customHeight="1" x14ac:dyDescent="0.25">
      <c r="A78" s="386" t="s">
        <v>379</v>
      </c>
      <c r="B78" s="387" t="s">
        <v>380</v>
      </c>
      <c r="C78" s="388" t="s">
        <v>999</v>
      </c>
      <c r="D78" s="319">
        <v>4381.609487826001</v>
      </c>
      <c r="E78" s="280">
        <v>4571.8262735099997</v>
      </c>
      <c r="F78" s="280">
        <f>E78-D78</f>
        <v>190.21678568399875</v>
      </c>
      <c r="G78" s="317">
        <f>F78/D78*100</f>
        <v>4.341253738209736</v>
      </c>
      <c r="H78" s="295"/>
      <c r="I78" s="301"/>
      <c r="J78" s="384"/>
      <c r="K78" s="414"/>
      <c r="L78" s="384"/>
    </row>
    <row r="79" spans="1:12" s="383" customFormat="1" x14ac:dyDescent="0.25">
      <c r="A79" s="386" t="s">
        <v>381</v>
      </c>
      <c r="B79" s="387" t="s">
        <v>382</v>
      </c>
      <c r="C79" s="388" t="s">
        <v>999</v>
      </c>
      <c r="D79" s="319">
        <v>0</v>
      </c>
      <c r="E79" s="280">
        <v>0</v>
      </c>
      <c r="F79" s="280">
        <f>E79-D79</f>
        <v>0</v>
      </c>
      <c r="G79" s="317">
        <v>0</v>
      </c>
      <c r="H79" s="295" t="s">
        <v>1014</v>
      </c>
      <c r="I79" s="301"/>
      <c r="J79" s="384"/>
      <c r="K79" s="414"/>
      <c r="L79" s="384"/>
    </row>
    <row r="80" spans="1:12" s="383" customFormat="1" ht="48" thickBot="1" x14ac:dyDescent="0.3">
      <c r="A80" s="405" t="s">
        <v>383</v>
      </c>
      <c r="B80" s="406" t="s">
        <v>384</v>
      </c>
      <c r="C80" s="407" t="s">
        <v>999</v>
      </c>
      <c r="D80" s="329">
        <v>172.18259486649154</v>
      </c>
      <c r="E80" s="286">
        <v>52.484926003804006</v>
      </c>
      <c r="F80" s="286">
        <f>E80-D80</f>
        <v>-119.69766886268754</v>
      </c>
      <c r="G80" s="330">
        <f>F80/D80*100</f>
        <v>-69.517867909645432</v>
      </c>
      <c r="H80" s="459" t="s">
        <v>1064</v>
      </c>
      <c r="I80" s="301"/>
      <c r="J80" s="384"/>
      <c r="K80" s="414"/>
      <c r="L80" s="384"/>
    </row>
    <row r="81" spans="1:12" s="383" customFormat="1" x14ac:dyDescent="0.25">
      <c r="A81" s="408" t="s">
        <v>385</v>
      </c>
      <c r="B81" s="409" t="s">
        <v>386</v>
      </c>
      <c r="C81" s="410" t="s">
        <v>999</v>
      </c>
      <c r="D81" s="332">
        <v>6850.5722835130146</v>
      </c>
      <c r="E81" s="333">
        <f>E23-E38</f>
        <v>7425.0891971856763</v>
      </c>
      <c r="F81" s="333">
        <f>E81-D81</f>
        <v>574.51691367266176</v>
      </c>
      <c r="G81" s="334">
        <f>F81/D81*100</f>
        <v>8.3864075860541973</v>
      </c>
      <c r="H81" s="322" t="s">
        <v>1014</v>
      </c>
      <c r="I81" s="301"/>
      <c r="J81" s="384"/>
      <c r="K81" s="414"/>
      <c r="L81" s="384"/>
    </row>
    <row r="82" spans="1:12" s="383" customFormat="1" ht="15.75" customHeight="1" x14ac:dyDescent="0.25">
      <c r="A82" s="386" t="s">
        <v>387</v>
      </c>
      <c r="B82" s="393" t="s">
        <v>307</v>
      </c>
      <c r="C82" s="388" t="s">
        <v>999</v>
      </c>
      <c r="D82" s="319" t="s">
        <v>476</v>
      </c>
      <c r="E82" s="280" t="s">
        <v>1014</v>
      </c>
      <c r="F82" s="280" t="s">
        <v>1014</v>
      </c>
      <c r="G82" s="317" t="s">
        <v>1014</v>
      </c>
      <c r="H82" s="322" t="s">
        <v>1014</v>
      </c>
      <c r="I82" s="301"/>
      <c r="J82" s="384"/>
      <c r="K82" s="414"/>
      <c r="L82" s="384"/>
    </row>
    <row r="83" spans="1:12" s="383" customFormat="1" ht="31.5" customHeight="1" x14ac:dyDescent="0.25">
      <c r="A83" s="386" t="s">
        <v>388</v>
      </c>
      <c r="B83" s="397" t="s">
        <v>308</v>
      </c>
      <c r="C83" s="388" t="s">
        <v>999</v>
      </c>
      <c r="D83" s="319" t="s">
        <v>476</v>
      </c>
      <c r="E83" s="280" t="s">
        <v>1014</v>
      </c>
      <c r="F83" s="280" t="s">
        <v>1014</v>
      </c>
      <c r="G83" s="317" t="s">
        <v>1014</v>
      </c>
      <c r="H83" s="322" t="s">
        <v>1014</v>
      </c>
      <c r="I83" s="301"/>
      <c r="J83" s="384"/>
      <c r="K83" s="414"/>
      <c r="L83" s="384"/>
    </row>
    <row r="84" spans="1:12" s="383" customFormat="1" ht="31.5" customHeight="1" x14ac:dyDescent="0.25">
      <c r="A84" s="386" t="s">
        <v>389</v>
      </c>
      <c r="B84" s="397" t="s">
        <v>309</v>
      </c>
      <c r="C84" s="388" t="s">
        <v>999</v>
      </c>
      <c r="D84" s="319" t="s">
        <v>476</v>
      </c>
      <c r="E84" s="280" t="s">
        <v>1014</v>
      </c>
      <c r="F84" s="280" t="s">
        <v>1014</v>
      </c>
      <c r="G84" s="317" t="s">
        <v>1014</v>
      </c>
      <c r="H84" s="322" t="s">
        <v>1014</v>
      </c>
      <c r="I84" s="301"/>
      <c r="J84" s="384"/>
      <c r="K84" s="414"/>
      <c r="L84" s="384"/>
    </row>
    <row r="85" spans="1:12" s="383" customFormat="1" ht="31.5" customHeight="1" x14ac:dyDescent="0.25">
      <c r="A85" s="386" t="s">
        <v>390</v>
      </c>
      <c r="B85" s="397" t="s">
        <v>310</v>
      </c>
      <c r="C85" s="388" t="s">
        <v>999</v>
      </c>
      <c r="D85" s="319" t="s">
        <v>476</v>
      </c>
      <c r="E85" s="280" t="s">
        <v>1014</v>
      </c>
      <c r="F85" s="280" t="s">
        <v>1014</v>
      </c>
      <c r="G85" s="317" t="s">
        <v>1014</v>
      </c>
      <c r="H85" s="322" t="s">
        <v>1014</v>
      </c>
      <c r="I85" s="301"/>
      <c r="J85" s="384"/>
      <c r="K85" s="414"/>
      <c r="L85" s="384"/>
    </row>
    <row r="86" spans="1:12" s="383" customFormat="1" ht="15.75" customHeight="1" x14ac:dyDescent="0.25">
      <c r="A86" s="386" t="s">
        <v>391</v>
      </c>
      <c r="B86" s="393" t="s">
        <v>311</v>
      </c>
      <c r="C86" s="388" t="s">
        <v>999</v>
      </c>
      <c r="D86" s="319" t="s">
        <v>476</v>
      </c>
      <c r="E86" s="280" t="s">
        <v>1014</v>
      </c>
      <c r="F86" s="280" t="s">
        <v>1014</v>
      </c>
      <c r="G86" s="317" t="s">
        <v>1014</v>
      </c>
      <c r="H86" s="322" t="s">
        <v>1014</v>
      </c>
      <c r="I86" s="301"/>
      <c r="J86" s="384"/>
      <c r="K86" s="414"/>
      <c r="L86" s="384"/>
    </row>
    <row r="87" spans="1:12" s="383" customFormat="1" x14ac:dyDescent="0.25">
      <c r="A87" s="386" t="s">
        <v>392</v>
      </c>
      <c r="B87" s="393" t="s">
        <v>312</v>
      </c>
      <c r="C87" s="388" t="s">
        <v>999</v>
      </c>
      <c r="D87" s="319">
        <v>4491.897361753101</v>
      </c>
      <c r="E87" s="280">
        <f>E29-E44</f>
        <v>4988.814995596942</v>
      </c>
      <c r="F87" s="280">
        <f>E87-D87</f>
        <v>496.91763384384103</v>
      </c>
      <c r="G87" s="317">
        <f>F87/D87*100</f>
        <v>11.06253313076378</v>
      </c>
      <c r="H87" s="322" t="s">
        <v>1014</v>
      </c>
      <c r="I87" s="301"/>
      <c r="J87" s="384"/>
      <c r="K87" s="414"/>
      <c r="L87" s="384"/>
    </row>
    <row r="88" spans="1:12" s="383" customFormat="1" ht="15.75" customHeight="1" x14ac:dyDescent="0.25">
      <c r="A88" s="386" t="s">
        <v>393</v>
      </c>
      <c r="B88" s="393" t="s">
        <v>313</v>
      </c>
      <c r="C88" s="388" t="s">
        <v>999</v>
      </c>
      <c r="D88" s="319" t="s">
        <v>476</v>
      </c>
      <c r="E88" s="280" t="s">
        <v>1014</v>
      </c>
      <c r="F88" s="280" t="s">
        <v>1014</v>
      </c>
      <c r="G88" s="317" t="s">
        <v>1014</v>
      </c>
      <c r="H88" s="322" t="s">
        <v>1014</v>
      </c>
      <c r="I88" s="301"/>
      <c r="J88" s="384"/>
      <c r="K88" s="414"/>
      <c r="L88" s="384"/>
    </row>
    <row r="89" spans="1:12" s="383" customFormat="1" x14ac:dyDescent="0.25">
      <c r="A89" s="386" t="s">
        <v>394</v>
      </c>
      <c r="B89" s="393" t="s">
        <v>315</v>
      </c>
      <c r="C89" s="388" t="s">
        <v>999</v>
      </c>
      <c r="D89" s="319">
        <v>1949.8229267788622</v>
      </c>
      <c r="E89" s="280">
        <f>E31-E46</f>
        <v>2169.3772970900004</v>
      </c>
      <c r="F89" s="280">
        <f>E89-D89</f>
        <v>219.5543703111382</v>
      </c>
      <c r="G89" s="317">
        <f>F89/D89*100</f>
        <v>11.260220981904517</v>
      </c>
      <c r="H89" s="322" t="s">
        <v>1014</v>
      </c>
      <c r="I89" s="301"/>
      <c r="J89" s="384"/>
      <c r="K89" s="414"/>
      <c r="L89" s="384"/>
    </row>
    <row r="90" spans="1:12" s="383" customFormat="1" ht="30.75" customHeight="1" x14ac:dyDescent="0.25">
      <c r="A90" s="386" t="s">
        <v>395</v>
      </c>
      <c r="B90" s="393" t="s">
        <v>317</v>
      </c>
      <c r="C90" s="388" t="s">
        <v>999</v>
      </c>
      <c r="D90" s="319">
        <v>0</v>
      </c>
      <c r="E90" s="280">
        <f>E32-E47</f>
        <v>0</v>
      </c>
      <c r="F90" s="280">
        <f>E90-D90</f>
        <v>0</v>
      </c>
      <c r="G90" s="317">
        <v>0</v>
      </c>
      <c r="H90" s="322" t="s">
        <v>1014</v>
      </c>
      <c r="I90" s="301"/>
      <c r="J90" s="384"/>
      <c r="K90" s="414"/>
      <c r="L90" s="384"/>
    </row>
    <row r="91" spans="1:12" s="383" customFormat="1" ht="15.75" customHeight="1" x14ac:dyDescent="0.25">
      <c r="A91" s="386" t="s">
        <v>396</v>
      </c>
      <c r="B91" s="393" t="s">
        <v>319</v>
      </c>
      <c r="C91" s="388" t="s">
        <v>999</v>
      </c>
      <c r="D91" s="319" t="s">
        <v>476</v>
      </c>
      <c r="E91" s="280" t="s">
        <v>1014</v>
      </c>
      <c r="F91" s="280" t="s">
        <v>1014</v>
      </c>
      <c r="G91" s="317" t="s">
        <v>1014</v>
      </c>
      <c r="H91" s="322" t="s">
        <v>1014</v>
      </c>
      <c r="I91" s="301"/>
      <c r="J91" s="384"/>
      <c r="K91" s="414"/>
      <c r="L91" s="384"/>
    </row>
    <row r="92" spans="1:12" s="383" customFormat="1" ht="31.5" customHeight="1" x14ac:dyDescent="0.25">
      <c r="A92" s="386" t="s">
        <v>397</v>
      </c>
      <c r="B92" s="394" t="s">
        <v>321</v>
      </c>
      <c r="C92" s="388" t="s">
        <v>999</v>
      </c>
      <c r="D92" s="319" t="s">
        <v>476</v>
      </c>
      <c r="E92" s="280" t="s">
        <v>1014</v>
      </c>
      <c r="F92" s="280" t="s">
        <v>1014</v>
      </c>
      <c r="G92" s="317" t="s">
        <v>1014</v>
      </c>
      <c r="H92" s="322" t="s">
        <v>1014</v>
      </c>
      <c r="I92" s="301"/>
      <c r="J92" s="384"/>
      <c r="K92" s="414"/>
      <c r="L92" s="384"/>
    </row>
    <row r="93" spans="1:12" s="383" customFormat="1" ht="15.75" customHeight="1" x14ac:dyDescent="0.25">
      <c r="A93" s="386" t="s">
        <v>398</v>
      </c>
      <c r="B93" s="397" t="s">
        <v>206</v>
      </c>
      <c r="C93" s="388" t="s">
        <v>999</v>
      </c>
      <c r="D93" s="319" t="s">
        <v>476</v>
      </c>
      <c r="E93" s="280" t="s">
        <v>1014</v>
      </c>
      <c r="F93" s="280" t="s">
        <v>1014</v>
      </c>
      <c r="G93" s="317" t="s">
        <v>1014</v>
      </c>
      <c r="H93" s="322" t="s">
        <v>1014</v>
      </c>
      <c r="I93" s="301"/>
      <c r="J93" s="384"/>
      <c r="K93" s="414"/>
      <c r="L93" s="384"/>
    </row>
    <row r="94" spans="1:12" s="383" customFormat="1" ht="15.75" customHeight="1" x14ac:dyDescent="0.25">
      <c r="A94" s="386" t="s">
        <v>399</v>
      </c>
      <c r="B94" s="387" t="s">
        <v>207</v>
      </c>
      <c r="C94" s="388" t="s">
        <v>999</v>
      </c>
      <c r="D94" s="319" t="s">
        <v>476</v>
      </c>
      <c r="E94" s="280" t="s">
        <v>1014</v>
      </c>
      <c r="F94" s="280" t="s">
        <v>1014</v>
      </c>
      <c r="G94" s="317" t="s">
        <v>1014</v>
      </c>
      <c r="H94" s="322" t="s">
        <v>1014</v>
      </c>
      <c r="I94" s="301"/>
      <c r="J94" s="384"/>
      <c r="K94" s="414"/>
      <c r="L94" s="384"/>
    </row>
    <row r="95" spans="1:12" s="383" customFormat="1" x14ac:dyDescent="0.25">
      <c r="A95" s="386" t="s">
        <v>400</v>
      </c>
      <c r="B95" s="393" t="s">
        <v>325</v>
      </c>
      <c r="C95" s="388" t="s">
        <v>999</v>
      </c>
      <c r="D95" s="319">
        <v>408.85199498105771</v>
      </c>
      <c r="E95" s="280">
        <f>E37-E52</f>
        <v>266.89690449875025</v>
      </c>
      <c r="F95" s="280">
        <f t="shared" ref="F95:F109" si="6">E95-D95</f>
        <v>-141.95509048230747</v>
      </c>
      <c r="G95" s="317">
        <f>F95/D95*100</f>
        <v>-34.720410374635527</v>
      </c>
      <c r="H95" s="322" t="s">
        <v>1014</v>
      </c>
      <c r="I95" s="301"/>
      <c r="J95" s="384"/>
      <c r="K95" s="414"/>
      <c r="L95" s="384"/>
    </row>
    <row r="96" spans="1:12" s="383" customFormat="1" x14ac:dyDescent="0.25">
      <c r="A96" s="386" t="s">
        <v>401</v>
      </c>
      <c r="B96" s="396" t="s">
        <v>402</v>
      </c>
      <c r="C96" s="388" t="s">
        <v>999</v>
      </c>
      <c r="D96" s="319">
        <v>-1313.0765512109795</v>
      </c>
      <c r="E96" s="280">
        <f>E97-E103</f>
        <v>1161.3713489803304</v>
      </c>
      <c r="F96" s="280">
        <f t="shared" si="6"/>
        <v>2474.4479001913096</v>
      </c>
      <c r="G96" s="317">
        <f>F96/D96*100</f>
        <v>-188.44658355289798</v>
      </c>
      <c r="H96" s="322" t="s">
        <v>1014</v>
      </c>
      <c r="I96" s="301"/>
      <c r="J96" s="384"/>
      <c r="K96" s="414"/>
      <c r="L96" s="384"/>
    </row>
    <row r="97" spans="1:12" s="383" customFormat="1" x14ac:dyDescent="0.25">
      <c r="A97" s="386" t="s">
        <v>30</v>
      </c>
      <c r="B97" s="394" t="s">
        <v>403</v>
      </c>
      <c r="C97" s="388" t="s">
        <v>999</v>
      </c>
      <c r="D97" s="281">
        <v>1374.7502835310981</v>
      </c>
      <c r="E97" s="336">
        <v>6439.3690013735541</v>
      </c>
      <c r="F97" s="280">
        <f t="shared" si="6"/>
        <v>5064.6187178424561</v>
      </c>
      <c r="G97" s="317">
        <f>F97/D97*100</f>
        <v>368.40281311554207</v>
      </c>
      <c r="H97" s="322" t="s">
        <v>1014</v>
      </c>
      <c r="I97" s="301"/>
      <c r="J97" s="384"/>
      <c r="K97" s="414"/>
      <c r="L97" s="384"/>
    </row>
    <row r="98" spans="1:12" s="383" customFormat="1" x14ac:dyDescent="0.25">
      <c r="A98" s="386" t="s">
        <v>404</v>
      </c>
      <c r="B98" s="397" t="s">
        <v>405</v>
      </c>
      <c r="C98" s="388" t="s">
        <v>999</v>
      </c>
      <c r="D98" s="319">
        <v>0</v>
      </c>
      <c r="E98" s="280">
        <v>17.439813999999998</v>
      </c>
      <c r="F98" s="280">
        <f t="shared" si="6"/>
        <v>17.439813999999998</v>
      </c>
      <c r="G98" s="317" t="s">
        <v>1014</v>
      </c>
      <c r="H98" s="322" t="s">
        <v>1014</v>
      </c>
      <c r="I98" s="301"/>
      <c r="J98" s="384"/>
      <c r="K98" s="414"/>
      <c r="L98" s="384"/>
    </row>
    <row r="99" spans="1:12" s="383" customFormat="1" x14ac:dyDescent="0.25">
      <c r="A99" s="386" t="s">
        <v>406</v>
      </c>
      <c r="B99" s="397" t="s">
        <v>407</v>
      </c>
      <c r="C99" s="388" t="s">
        <v>999</v>
      </c>
      <c r="D99" s="319">
        <v>360</v>
      </c>
      <c r="E99" s="280">
        <v>499.67263662240862</v>
      </c>
      <c r="F99" s="280">
        <f t="shared" si="6"/>
        <v>139.67263662240862</v>
      </c>
      <c r="G99" s="317">
        <f t="shared" ref="G99:G109" si="7">F99/D99*100</f>
        <v>38.797954617335726</v>
      </c>
      <c r="H99" s="322" t="s">
        <v>1014</v>
      </c>
      <c r="I99" s="301"/>
      <c r="J99" s="384"/>
      <c r="K99" s="414"/>
      <c r="L99" s="384"/>
    </row>
    <row r="100" spans="1:12" s="383" customFormat="1" ht="31.5" x14ac:dyDescent="0.25">
      <c r="A100" s="386" t="s">
        <v>408</v>
      </c>
      <c r="B100" s="397" t="s">
        <v>409</v>
      </c>
      <c r="C100" s="388" t="s">
        <v>999</v>
      </c>
      <c r="D100" s="319">
        <v>30.502903371896593</v>
      </c>
      <c r="E100" s="280">
        <v>3581.34548785688</v>
      </c>
      <c r="F100" s="280">
        <f t="shared" si="6"/>
        <v>3550.8425844849835</v>
      </c>
      <c r="G100" s="317">
        <f t="shared" si="7"/>
        <v>11640.998698361615</v>
      </c>
      <c r="H100" s="295" t="s">
        <v>1022</v>
      </c>
      <c r="I100" s="301"/>
      <c r="J100" s="384"/>
      <c r="K100" s="414"/>
      <c r="L100" s="384"/>
    </row>
    <row r="101" spans="1:12" s="383" customFormat="1" ht="31.5" x14ac:dyDescent="0.25">
      <c r="A101" s="386" t="s">
        <v>410</v>
      </c>
      <c r="B101" s="399" t="s">
        <v>411</v>
      </c>
      <c r="C101" s="388" t="s">
        <v>999</v>
      </c>
      <c r="D101" s="319">
        <v>0</v>
      </c>
      <c r="E101" s="280">
        <v>481.05534706498599</v>
      </c>
      <c r="F101" s="280">
        <f t="shared" si="6"/>
        <v>481.05534706498599</v>
      </c>
      <c r="G101" s="317" t="s">
        <v>1014</v>
      </c>
      <c r="H101" s="295" t="s">
        <v>1022</v>
      </c>
      <c r="I101" s="301"/>
      <c r="J101" s="384"/>
      <c r="K101" s="414"/>
      <c r="L101" s="384"/>
    </row>
    <row r="102" spans="1:12" s="383" customFormat="1" ht="31.5" x14ac:dyDescent="0.25">
      <c r="A102" s="386" t="s">
        <v>412</v>
      </c>
      <c r="B102" s="387" t="s">
        <v>413</v>
      </c>
      <c r="C102" s="388" t="s">
        <v>999</v>
      </c>
      <c r="D102" s="319">
        <v>984.24738015920161</v>
      </c>
      <c r="E102" s="280">
        <f>E97-E98-E99-E100</f>
        <v>2340.9110628942653</v>
      </c>
      <c r="F102" s="280">
        <f t="shared" si="6"/>
        <v>1356.6636827350637</v>
      </c>
      <c r="G102" s="317">
        <f t="shared" si="7"/>
        <v>137.83767273179066</v>
      </c>
      <c r="H102" s="295" t="s">
        <v>1033</v>
      </c>
      <c r="I102" s="301"/>
      <c r="J102" s="384"/>
      <c r="K102" s="414"/>
      <c r="L102" s="384"/>
    </row>
    <row r="103" spans="1:12" s="383" customFormat="1" ht="24.75" customHeight="1" x14ac:dyDescent="0.25">
      <c r="A103" s="386" t="s">
        <v>31</v>
      </c>
      <c r="B103" s="398" t="s">
        <v>370</v>
      </c>
      <c r="C103" s="388" t="s">
        <v>999</v>
      </c>
      <c r="D103" s="280">
        <v>2687.8268347420776</v>
      </c>
      <c r="E103" s="280">
        <v>5277.9976523932237</v>
      </c>
      <c r="F103" s="280">
        <f t="shared" si="6"/>
        <v>2590.1708176511461</v>
      </c>
      <c r="G103" s="317">
        <f t="shared" si="7"/>
        <v>96.366729588801704</v>
      </c>
      <c r="H103" s="322" t="s">
        <v>1036</v>
      </c>
      <c r="I103" s="301"/>
      <c r="J103" s="384"/>
      <c r="K103" s="414"/>
      <c r="L103" s="384"/>
    </row>
    <row r="104" spans="1:12" s="383" customFormat="1" x14ac:dyDescent="0.25">
      <c r="A104" s="386" t="s">
        <v>414</v>
      </c>
      <c r="B104" s="387" t="s">
        <v>415</v>
      </c>
      <c r="C104" s="388" t="s">
        <v>999</v>
      </c>
      <c r="D104" s="280">
        <v>322.3613821304109</v>
      </c>
      <c r="E104" s="280">
        <v>307.29362224091949</v>
      </c>
      <c r="F104" s="280">
        <f t="shared" si="6"/>
        <v>-15.067759889491413</v>
      </c>
      <c r="G104" s="317">
        <f t="shared" si="7"/>
        <v>-4.674182679672148</v>
      </c>
      <c r="H104" s="322" t="s">
        <v>1014</v>
      </c>
      <c r="I104" s="301"/>
      <c r="J104" s="384"/>
      <c r="K104" s="414"/>
      <c r="L104" s="384"/>
    </row>
    <row r="105" spans="1:12" s="383" customFormat="1" ht="27" customHeight="1" x14ac:dyDescent="0.25">
      <c r="A105" s="386" t="s">
        <v>416</v>
      </c>
      <c r="B105" s="387" t="s">
        <v>417</v>
      </c>
      <c r="C105" s="388" t="s">
        <v>999</v>
      </c>
      <c r="D105" s="280">
        <v>1558.3106519931505</v>
      </c>
      <c r="E105" s="280">
        <v>1851.7904533846038</v>
      </c>
      <c r="F105" s="280">
        <f t="shared" si="6"/>
        <v>293.47980139145329</v>
      </c>
      <c r="G105" s="317">
        <f t="shared" si="7"/>
        <v>18.833202546365143</v>
      </c>
      <c r="H105" s="322" t="s">
        <v>1014</v>
      </c>
      <c r="I105" s="301"/>
      <c r="J105" s="384"/>
      <c r="K105" s="414"/>
      <c r="L105" s="384"/>
    </row>
    <row r="106" spans="1:12" s="383" customFormat="1" ht="28.5" customHeight="1" x14ac:dyDescent="0.25">
      <c r="A106" s="386" t="s">
        <v>418</v>
      </c>
      <c r="B106" s="387" t="s">
        <v>419</v>
      </c>
      <c r="C106" s="388" t="s">
        <v>999</v>
      </c>
      <c r="D106" s="280">
        <v>0</v>
      </c>
      <c r="E106" s="280">
        <v>2019.3270888835923</v>
      </c>
      <c r="F106" s="280">
        <f t="shared" si="6"/>
        <v>2019.3270888835923</v>
      </c>
      <c r="G106" s="317" t="s">
        <v>1014</v>
      </c>
      <c r="H106" s="322" t="s">
        <v>1054</v>
      </c>
      <c r="I106" s="301"/>
      <c r="J106" s="384"/>
      <c r="K106" s="414"/>
      <c r="L106" s="384"/>
    </row>
    <row r="107" spans="1:12" s="383" customFormat="1" ht="20.25" customHeight="1" x14ac:dyDescent="0.25">
      <c r="A107" s="386" t="s">
        <v>420</v>
      </c>
      <c r="B107" s="399" t="s">
        <v>421</v>
      </c>
      <c r="C107" s="388" t="s">
        <v>999</v>
      </c>
      <c r="D107" s="280">
        <v>0</v>
      </c>
      <c r="E107" s="280">
        <v>257.53893243959197</v>
      </c>
      <c r="F107" s="280">
        <f t="shared" si="6"/>
        <v>257.53893243959197</v>
      </c>
      <c r="G107" s="317" t="s">
        <v>1014</v>
      </c>
      <c r="H107" s="322" t="s">
        <v>1014</v>
      </c>
      <c r="I107" s="301"/>
      <c r="J107" s="384"/>
      <c r="K107" s="414"/>
      <c r="L107" s="384"/>
    </row>
    <row r="108" spans="1:12" s="383" customFormat="1" ht="30.75" customHeight="1" x14ac:dyDescent="0.25">
      <c r="A108" s="386" t="s">
        <v>422</v>
      </c>
      <c r="B108" s="387" t="s">
        <v>423</v>
      </c>
      <c r="C108" s="388" t="s">
        <v>999</v>
      </c>
      <c r="D108" s="280">
        <v>807.15480061851599</v>
      </c>
      <c r="E108" s="280">
        <f>E103-E104-E105-E106</f>
        <v>1099.5864878841076</v>
      </c>
      <c r="F108" s="280">
        <f t="shared" si="6"/>
        <v>292.43168726559156</v>
      </c>
      <c r="G108" s="317">
        <f t="shared" si="7"/>
        <v>36.229938425876128</v>
      </c>
      <c r="H108" s="322" t="s">
        <v>1014</v>
      </c>
      <c r="I108" s="301"/>
      <c r="J108" s="384"/>
      <c r="K108" s="414"/>
      <c r="L108" s="384"/>
    </row>
    <row r="109" spans="1:12" s="383" customFormat="1" x14ac:dyDescent="0.25">
      <c r="A109" s="386" t="s">
        <v>424</v>
      </c>
      <c r="B109" s="396" t="s">
        <v>425</v>
      </c>
      <c r="C109" s="388" t="s">
        <v>999</v>
      </c>
      <c r="D109" s="319">
        <v>5537.4957323020353</v>
      </c>
      <c r="E109" s="280">
        <f>E81+E96</f>
        <v>8586.4605461660067</v>
      </c>
      <c r="F109" s="280">
        <f t="shared" si="6"/>
        <v>3048.9648138639714</v>
      </c>
      <c r="G109" s="317">
        <f t="shared" si="7"/>
        <v>55.060355100200908</v>
      </c>
      <c r="H109" s="322" t="s">
        <v>1014</v>
      </c>
      <c r="I109" s="301"/>
      <c r="J109" s="384"/>
      <c r="K109" s="414"/>
      <c r="L109" s="384"/>
    </row>
    <row r="110" spans="1:12" s="383" customFormat="1" ht="31.5" customHeight="1" x14ac:dyDescent="0.25">
      <c r="A110" s="386" t="s">
        <v>32</v>
      </c>
      <c r="B110" s="394" t="s">
        <v>426</v>
      </c>
      <c r="C110" s="388" t="s">
        <v>999</v>
      </c>
      <c r="D110" s="319" t="s">
        <v>476</v>
      </c>
      <c r="E110" s="281" t="s">
        <v>1014</v>
      </c>
      <c r="F110" s="281" t="s">
        <v>1014</v>
      </c>
      <c r="G110" s="321" t="s">
        <v>1014</v>
      </c>
      <c r="H110" s="322" t="s">
        <v>1014</v>
      </c>
      <c r="I110" s="301"/>
      <c r="J110" s="384"/>
      <c r="K110" s="414"/>
      <c r="L110" s="384"/>
    </row>
    <row r="111" spans="1:12" s="383" customFormat="1" ht="31.5" customHeight="1" x14ac:dyDescent="0.25">
      <c r="A111" s="386" t="s">
        <v>427</v>
      </c>
      <c r="B111" s="397" t="s">
        <v>308</v>
      </c>
      <c r="C111" s="388" t="s">
        <v>999</v>
      </c>
      <c r="D111" s="319" t="s">
        <v>476</v>
      </c>
      <c r="E111" s="281" t="s">
        <v>1014</v>
      </c>
      <c r="F111" s="281" t="s">
        <v>1014</v>
      </c>
      <c r="G111" s="321" t="s">
        <v>1014</v>
      </c>
      <c r="H111" s="322" t="s">
        <v>1014</v>
      </c>
      <c r="I111" s="301"/>
      <c r="J111" s="384"/>
      <c r="K111" s="414"/>
      <c r="L111" s="384"/>
    </row>
    <row r="112" spans="1:12" s="383" customFormat="1" ht="31.5" customHeight="1" x14ac:dyDescent="0.25">
      <c r="A112" s="386" t="s">
        <v>428</v>
      </c>
      <c r="B112" s="397" t="s">
        <v>309</v>
      </c>
      <c r="C112" s="388" t="s">
        <v>999</v>
      </c>
      <c r="D112" s="319" t="s">
        <v>476</v>
      </c>
      <c r="E112" s="281" t="s">
        <v>1014</v>
      </c>
      <c r="F112" s="281" t="s">
        <v>1014</v>
      </c>
      <c r="G112" s="321" t="s">
        <v>1014</v>
      </c>
      <c r="H112" s="322" t="s">
        <v>1014</v>
      </c>
      <c r="I112" s="301"/>
      <c r="J112" s="384"/>
      <c r="K112" s="414"/>
      <c r="L112" s="384"/>
    </row>
    <row r="113" spans="1:12" s="383" customFormat="1" ht="31.5" customHeight="1" x14ac:dyDescent="0.25">
      <c r="A113" s="386" t="s">
        <v>429</v>
      </c>
      <c r="B113" s="397" t="s">
        <v>310</v>
      </c>
      <c r="C113" s="388" t="s">
        <v>999</v>
      </c>
      <c r="D113" s="319" t="s">
        <v>476</v>
      </c>
      <c r="E113" s="281" t="s">
        <v>1014</v>
      </c>
      <c r="F113" s="281" t="s">
        <v>1014</v>
      </c>
      <c r="G113" s="321" t="s">
        <v>1014</v>
      </c>
      <c r="H113" s="322" t="s">
        <v>1014</v>
      </c>
      <c r="I113" s="301"/>
      <c r="J113" s="384"/>
      <c r="K113" s="414"/>
      <c r="L113" s="384"/>
    </row>
    <row r="114" spans="1:12" s="383" customFormat="1" ht="15.75" customHeight="1" x14ac:dyDescent="0.25">
      <c r="A114" s="386" t="s">
        <v>33</v>
      </c>
      <c r="B114" s="393" t="s">
        <v>311</v>
      </c>
      <c r="C114" s="388" t="s">
        <v>999</v>
      </c>
      <c r="D114" s="319" t="s">
        <v>476</v>
      </c>
      <c r="E114" s="281" t="s">
        <v>1014</v>
      </c>
      <c r="F114" s="281" t="s">
        <v>1014</v>
      </c>
      <c r="G114" s="321" t="s">
        <v>1014</v>
      </c>
      <c r="H114" s="322" t="s">
        <v>1014</v>
      </c>
      <c r="I114" s="301"/>
      <c r="J114" s="384"/>
      <c r="K114" s="414"/>
      <c r="L114" s="384"/>
    </row>
    <row r="115" spans="1:12" s="383" customFormat="1" ht="33" customHeight="1" x14ac:dyDescent="0.25">
      <c r="A115" s="386" t="s">
        <v>34</v>
      </c>
      <c r="B115" s="393" t="s">
        <v>312</v>
      </c>
      <c r="C115" s="388" t="s">
        <v>999</v>
      </c>
      <c r="D115" s="319">
        <v>2818.8208105421122</v>
      </c>
      <c r="E115" s="280">
        <v>5412.8453421037666</v>
      </c>
      <c r="F115" s="280">
        <f>E115-D115</f>
        <v>2594.0245315616544</v>
      </c>
      <c r="G115" s="317">
        <f>F115/D115*100</f>
        <v>92.025166050295155</v>
      </c>
      <c r="H115" s="322" t="s">
        <v>1014</v>
      </c>
      <c r="I115" s="301"/>
      <c r="J115" s="384"/>
      <c r="K115" s="414"/>
      <c r="L115" s="384"/>
    </row>
    <row r="116" spans="1:12" s="383" customFormat="1" ht="15.75" customHeight="1" x14ac:dyDescent="0.25">
      <c r="A116" s="386" t="s">
        <v>35</v>
      </c>
      <c r="B116" s="393" t="s">
        <v>313</v>
      </c>
      <c r="C116" s="388" t="s">
        <v>999</v>
      </c>
      <c r="D116" s="319" t="s">
        <v>476</v>
      </c>
      <c r="E116" s="280" t="s">
        <v>1014</v>
      </c>
      <c r="F116" s="280" t="s">
        <v>1014</v>
      </c>
      <c r="G116" s="317" t="s">
        <v>1014</v>
      </c>
      <c r="H116" s="322" t="s">
        <v>1014</v>
      </c>
      <c r="I116" s="301"/>
      <c r="J116" s="384"/>
      <c r="K116" s="414"/>
      <c r="L116" s="384"/>
    </row>
    <row r="117" spans="1:12" s="383" customFormat="1" x14ac:dyDescent="0.25">
      <c r="A117" s="386" t="s">
        <v>430</v>
      </c>
      <c r="B117" s="393" t="s">
        <v>315</v>
      </c>
      <c r="C117" s="388" t="s">
        <v>999</v>
      </c>
      <c r="D117" s="319">
        <v>1949.8229267788622</v>
      </c>
      <c r="E117" s="280">
        <v>2277.2282151199001</v>
      </c>
      <c r="F117" s="280">
        <f>E117-D117</f>
        <v>327.40528834103793</v>
      </c>
      <c r="G117" s="317">
        <f>F117/D117*100</f>
        <v>16.79153957236089</v>
      </c>
      <c r="H117" s="322" t="s">
        <v>1014</v>
      </c>
      <c r="I117" s="301"/>
      <c r="J117" s="384"/>
      <c r="K117" s="414"/>
      <c r="L117" s="384"/>
    </row>
    <row r="118" spans="1:12" s="383" customFormat="1" ht="27" customHeight="1" x14ac:dyDescent="0.25">
      <c r="A118" s="386" t="s">
        <v>431</v>
      </c>
      <c r="B118" s="393" t="s">
        <v>317</v>
      </c>
      <c r="C118" s="388" t="s">
        <v>999</v>
      </c>
      <c r="D118" s="319">
        <v>0</v>
      </c>
      <c r="E118" s="280">
        <v>-1.1593016100000004</v>
      </c>
      <c r="F118" s="280">
        <f>E118-D118</f>
        <v>-1.1593016100000004</v>
      </c>
      <c r="G118" s="317" t="s">
        <v>1014</v>
      </c>
      <c r="H118" s="322" t="s">
        <v>1014</v>
      </c>
      <c r="I118" s="301"/>
      <c r="J118" s="384"/>
      <c r="K118" s="414"/>
      <c r="L118" s="384"/>
    </row>
    <row r="119" spans="1:12" s="383" customFormat="1" ht="15.75" customHeight="1" x14ac:dyDescent="0.25">
      <c r="A119" s="386" t="s">
        <v>432</v>
      </c>
      <c r="B119" s="393" t="s">
        <v>319</v>
      </c>
      <c r="C119" s="388" t="s">
        <v>999</v>
      </c>
      <c r="D119" s="319" t="s">
        <v>476</v>
      </c>
      <c r="E119" s="280" t="s">
        <v>1014</v>
      </c>
      <c r="F119" s="280" t="s">
        <v>1014</v>
      </c>
      <c r="G119" s="317" t="s">
        <v>1014</v>
      </c>
      <c r="H119" s="322" t="s">
        <v>1014</v>
      </c>
      <c r="I119" s="301"/>
      <c r="J119" s="384"/>
      <c r="K119" s="414"/>
      <c r="L119" s="384"/>
    </row>
    <row r="120" spans="1:12" s="383" customFormat="1" ht="31.5" customHeight="1" x14ac:dyDescent="0.25">
      <c r="A120" s="386" t="s">
        <v>433</v>
      </c>
      <c r="B120" s="394" t="s">
        <v>321</v>
      </c>
      <c r="C120" s="388" t="s">
        <v>999</v>
      </c>
      <c r="D120" s="319" t="s">
        <v>476</v>
      </c>
      <c r="E120" s="280" t="s">
        <v>1014</v>
      </c>
      <c r="F120" s="280" t="s">
        <v>1014</v>
      </c>
      <c r="G120" s="317" t="s">
        <v>1014</v>
      </c>
      <c r="H120" s="322" t="s">
        <v>1014</v>
      </c>
      <c r="I120" s="301"/>
      <c r="J120" s="384"/>
      <c r="K120" s="414"/>
      <c r="L120" s="384"/>
    </row>
    <row r="121" spans="1:12" s="383" customFormat="1" ht="15.75" customHeight="1" x14ac:dyDescent="0.25">
      <c r="A121" s="386" t="s">
        <v>434</v>
      </c>
      <c r="B121" s="387" t="s">
        <v>206</v>
      </c>
      <c r="C121" s="388" t="s">
        <v>999</v>
      </c>
      <c r="D121" s="319" t="s">
        <v>476</v>
      </c>
      <c r="E121" s="280" t="s">
        <v>1014</v>
      </c>
      <c r="F121" s="280" t="s">
        <v>1014</v>
      </c>
      <c r="G121" s="317" t="s">
        <v>1014</v>
      </c>
      <c r="H121" s="322" t="s">
        <v>1014</v>
      </c>
      <c r="I121" s="301"/>
      <c r="J121" s="384"/>
      <c r="K121" s="414"/>
      <c r="L121" s="384"/>
    </row>
    <row r="122" spans="1:12" s="383" customFormat="1" ht="15.75" customHeight="1" x14ac:dyDescent="0.25">
      <c r="A122" s="386" t="s">
        <v>435</v>
      </c>
      <c r="B122" s="387" t="s">
        <v>207</v>
      </c>
      <c r="C122" s="388" t="s">
        <v>999</v>
      </c>
      <c r="D122" s="319" t="s">
        <v>476</v>
      </c>
      <c r="E122" s="280" t="s">
        <v>1014</v>
      </c>
      <c r="F122" s="280" t="s">
        <v>1014</v>
      </c>
      <c r="G122" s="317" t="s">
        <v>1014</v>
      </c>
      <c r="H122" s="322" t="s">
        <v>1014</v>
      </c>
      <c r="I122" s="301"/>
      <c r="J122" s="384"/>
      <c r="K122" s="414"/>
      <c r="L122" s="384"/>
    </row>
    <row r="123" spans="1:12" s="383" customFormat="1" x14ac:dyDescent="0.25">
      <c r="A123" s="386" t="s">
        <v>436</v>
      </c>
      <c r="B123" s="393" t="s">
        <v>325</v>
      </c>
      <c r="C123" s="388" t="s">
        <v>999</v>
      </c>
      <c r="D123" s="319">
        <v>768.8519949810609</v>
      </c>
      <c r="E123" s="280">
        <f>E109-E115-E117-E118</f>
        <v>897.54629055234</v>
      </c>
      <c r="F123" s="280">
        <f>E123-D123</f>
        <v>128.6942955712791</v>
      </c>
      <c r="G123" s="317">
        <f>F123/D123*100</f>
        <v>16.738500571159893</v>
      </c>
      <c r="H123" s="322" t="s">
        <v>1014</v>
      </c>
      <c r="I123" s="301"/>
      <c r="J123" s="384"/>
      <c r="K123" s="414"/>
      <c r="L123" s="384"/>
    </row>
    <row r="124" spans="1:12" s="383" customFormat="1" x14ac:dyDescent="0.25">
      <c r="A124" s="386" t="s">
        <v>437</v>
      </c>
      <c r="B124" s="396" t="s">
        <v>438</v>
      </c>
      <c r="C124" s="388" t="s">
        <v>999</v>
      </c>
      <c r="D124" s="319">
        <v>990.14372569902616</v>
      </c>
      <c r="E124" s="280">
        <f>E130+E132+E133+E138</f>
        <v>799.2997944776514</v>
      </c>
      <c r="F124" s="280">
        <f>E124-D124</f>
        <v>-190.84393122137476</v>
      </c>
      <c r="G124" s="317">
        <f>F124/D124*100</f>
        <v>-19.274366565989386</v>
      </c>
      <c r="H124" s="322" t="s">
        <v>1014</v>
      </c>
      <c r="I124" s="301"/>
      <c r="J124" s="384"/>
      <c r="K124" s="414"/>
      <c r="L124" s="384"/>
    </row>
    <row r="125" spans="1:12" s="383" customFormat="1" ht="15.75" customHeight="1" x14ac:dyDescent="0.25">
      <c r="A125" s="386" t="s">
        <v>36</v>
      </c>
      <c r="B125" s="393" t="s">
        <v>307</v>
      </c>
      <c r="C125" s="388" t="s">
        <v>999</v>
      </c>
      <c r="D125" s="319" t="s">
        <v>476</v>
      </c>
      <c r="E125" s="281" t="s">
        <v>1014</v>
      </c>
      <c r="F125" s="281" t="s">
        <v>1014</v>
      </c>
      <c r="G125" s="321" t="s">
        <v>1014</v>
      </c>
      <c r="H125" s="322" t="s">
        <v>1014</v>
      </c>
      <c r="I125" s="301"/>
      <c r="J125" s="384"/>
      <c r="K125" s="414"/>
      <c r="L125" s="384"/>
    </row>
    <row r="126" spans="1:12" s="383" customFormat="1" ht="31.5" customHeight="1" x14ac:dyDescent="0.25">
      <c r="A126" s="386" t="s">
        <v>439</v>
      </c>
      <c r="B126" s="397" t="s">
        <v>308</v>
      </c>
      <c r="C126" s="388" t="s">
        <v>999</v>
      </c>
      <c r="D126" s="319" t="s">
        <v>476</v>
      </c>
      <c r="E126" s="281" t="s">
        <v>1014</v>
      </c>
      <c r="F126" s="281" t="s">
        <v>1014</v>
      </c>
      <c r="G126" s="321" t="s">
        <v>1014</v>
      </c>
      <c r="H126" s="322" t="s">
        <v>1014</v>
      </c>
      <c r="I126" s="301"/>
      <c r="J126" s="384"/>
      <c r="K126" s="414"/>
      <c r="L126" s="384"/>
    </row>
    <row r="127" spans="1:12" s="383" customFormat="1" ht="31.5" customHeight="1" x14ac:dyDescent="0.25">
      <c r="A127" s="386" t="s">
        <v>440</v>
      </c>
      <c r="B127" s="397" t="s">
        <v>309</v>
      </c>
      <c r="C127" s="388" t="s">
        <v>999</v>
      </c>
      <c r="D127" s="319" t="s">
        <v>476</v>
      </c>
      <c r="E127" s="281" t="s">
        <v>1014</v>
      </c>
      <c r="F127" s="281" t="s">
        <v>1014</v>
      </c>
      <c r="G127" s="321" t="s">
        <v>1014</v>
      </c>
      <c r="H127" s="322" t="s">
        <v>1014</v>
      </c>
      <c r="I127" s="301"/>
      <c r="J127" s="384"/>
      <c r="K127" s="414"/>
      <c r="L127" s="384"/>
    </row>
    <row r="128" spans="1:12" s="383" customFormat="1" ht="31.5" customHeight="1" x14ac:dyDescent="0.25">
      <c r="A128" s="386" t="s">
        <v>441</v>
      </c>
      <c r="B128" s="397" t="s">
        <v>310</v>
      </c>
      <c r="C128" s="388" t="s">
        <v>999</v>
      </c>
      <c r="D128" s="319" t="s">
        <v>476</v>
      </c>
      <c r="E128" s="281" t="s">
        <v>1014</v>
      </c>
      <c r="F128" s="281" t="s">
        <v>1014</v>
      </c>
      <c r="G128" s="321" t="s">
        <v>1014</v>
      </c>
      <c r="H128" s="322" t="s">
        <v>1014</v>
      </c>
      <c r="I128" s="301"/>
      <c r="J128" s="384"/>
      <c r="K128" s="414"/>
      <c r="L128" s="384"/>
    </row>
    <row r="129" spans="1:12" s="383" customFormat="1" ht="15.75" customHeight="1" x14ac:dyDescent="0.25">
      <c r="A129" s="386" t="s">
        <v>37</v>
      </c>
      <c r="B129" s="398" t="s">
        <v>442</v>
      </c>
      <c r="C129" s="388" t="s">
        <v>999</v>
      </c>
      <c r="D129" s="319" t="s">
        <v>476</v>
      </c>
      <c r="E129" s="281" t="s">
        <v>1014</v>
      </c>
      <c r="F129" s="281" t="s">
        <v>1014</v>
      </c>
      <c r="G129" s="321" t="s">
        <v>1014</v>
      </c>
      <c r="H129" s="322" t="s">
        <v>1014</v>
      </c>
      <c r="I129" s="301"/>
      <c r="J129" s="384"/>
      <c r="K129" s="414"/>
      <c r="L129" s="384"/>
    </row>
    <row r="130" spans="1:12" s="383" customFormat="1" x14ac:dyDescent="0.25">
      <c r="A130" s="386" t="s">
        <v>38</v>
      </c>
      <c r="B130" s="398" t="s">
        <v>443</v>
      </c>
      <c r="C130" s="388" t="s">
        <v>999</v>
      </c>
      <c r="D130" s="319">
        <v>496.43235990742448</v>
      </c>
      <c r="E130" s="280">
        <v>223.22288715414982</v>
      </c>
      <c r="F130" s="280">
        <f>E130-D130</f>
        <v>-273.20947275327467</v>
      </c>
      <c r="G130" s="317">
        <f>F130/D130*100</f>
        <v>-55.034581711035756</v>
      </c>
      <c r="H130" s="322" t="s">
        <v>1014</v>
      </c>
      <c r="I130" s="301"/>
      <c r="J130" s="384"/>
      <c r="K130" s="414"/>
      <c r="L130" s="384"/>
    </row>
    <row r="131" spans="1:12" s="383" customFormat="1" ht="15.75" customHeight="1" x14ac:dyDescent="0.25">
      <c r="A131" s="386" t="s">
        <v>39</v>
      </c>
      <c r="B131" s="398" t="s">
        <v>444</v>
      </c>
      <c r="C131" s="388" t="s">
        <v>999</v>
      </c>
      <c r="D131" s="319" t="s">
        <v>476</v>
      </c>
      <c r="E131" s="280" t="s">
        <v>1014</v>
      </c>
      <c r="F131" s="280" t="s">
        <v>1014</v>
      </c>
      <c r="G131" s="317" t="s">
        <v>1014</v>
      </c>
      <c r="H131" s="322" t="s">
        <v>1014</v>
      </c>
      <c r="I131" s="301"/>
      <c r="J131" s="384"/>
      <c r="K131" s="414"/>
      <c r="L131" s="384"/>
    </row>
    <row r="132" spans="1:12" s="383" customFormat="1" x14ac:dyDescent="0.25">
      <c r="A132" s="386" t="s">
        <v>445</v>
      </c>
      <c r="B132" s="398" t="s">
        <v>446</v>
      </c>
      <c r="C132" s="388" t="s">
        <v>999</v>
      </c>
      <c r="D132" s="319">
        <v>354.08784350304143</v>
      </c>
      <c r="E132" s="280">
        <v>413.36409838119454</v>
      </c>
      <c r="F132" s="280">
        <f>E132-D132</f>
        <v>59.276254878153111</v>
      </c>
      <c r="G132" s="317">
        <f>F132/D132*100</f>
        <v>16.740550675709361</v>
      </c>
      <c r="H132" s="322" t="s">
        <v>1014</v>
      </c>
      <c r="I132" s="301"/>
      <c r="J132" s="384"/>
      <c r="K132" s="414"/>
      <c r="L132" s="384"/>
    </row>
    <row r="133" spans="1:12" s="383" customFormat="1" ht="34.5" customHeight="1" x14ac:dyDescent="0.25">
      <c r="A133" s="386" t="s">
        <v>447</v>
      </c>
      <c r="B133" s="398" t="s">
        <v>448</v>
      </c>
      <c r="C133" s="388" t="s">
        <v>999</v>
      </c>
      <c r="D133" s="319">
        <v>0</v>
      </c>
      <c r="E133" s="280">
        <v>-0.21043725946645445</v>
      </c>
      <c r="F133" s="280">
        <f>E133-D133</f>
        <v>-0.21043725946645445</v>
      </c>
      <c r="G133" s="317" t="s">
        <v>1014</v>
      </c>
      <c r="H133" s="322" t="s">
        <v>1014</v>
      </c>
      <c r="I133" s="301"/>
      <c r="J133" s="384"/>
      <c r="K133" s="414"/>
      <c r="L133" s="384"/>
    </row>
    <row r="134" spans="1:12" s="383" customFormat="1" ht="15.75" customHeight="1" x14ac:dyDescent="0.25">
      <c r="A134" s="386" t="s">
        <v>449</v>
      </c>
      <c r="B134" s="398" t="s">
        <v>450</v>
      </c>
      <c r="C134" s="388" t="s">
        <v>999</v>
      </c>
      <c r="D134" s="319" t="s">
        <v>476</v>
      </c>
      <c r="E134" s="280" t="s">
        <v>1014</v>
      </c>
      <c r="F134" s="280" t="s">
        <v>1014</v>
      </c>
      <c r="G134" s="317" t="s">
        <v>1014</v>
      </c>
      <c r="H134" s="322" t="s">
        <v>1014</v>
      </c>
      <c r="I134" s="301"/>
      <c r="J134" s="384"/>
      <c r="K134" s="414"/>
      <c r="L134" s="384"/>
    </row>
    <row r="135" spans="1:12" s="383" customFormat="1" ht="31.5" customHeight="1" x14ac:dyDescent="0.25">
      <c r="A135" s="386" t="s">
        <v>451</v>
      </c>
      <c r="B135" s="398" t="s">
        <v>321</v>
      </c>
      <c r="C135" s="388" t="s">
        <v>999</v>
      </c>
      <c r="D135" s="319" t="s">
        <v>476</v>
      </c>
      <c r="E135" s="280" t="s">
        <v>1014</v>
      </c>
      <c r="F135" s="280" t="s">
        <v>1014</v>
      </c>
      <c r="G135" s="317" t="s">
        <v>1014</v>
      </c>
      <c r="H135" s="322" t="s">
        <v>1014</v>
      </c>
      <c r="I135" s="301"/>
      <c r="J135" s="384"/>
      <c r="K135" s="414"/>
      <c r="L135" s="384"/>
    </row>
    <row r="136" spans="1:12" s="383" customFormat="1" ht="15.75" customHeight="1" x14ac:dyDescent="0.25">
      <c r="A136" s="386" t="s">
        <v>452</v>
      </c>
      <c r="B136" s="387" t="s">
        <v>453</v>
      </c>
      <c r="C136" s="388" t="s">
        <v>999</v>
      </c>
      <c r="D136" s="319" t="s">
        <v>476</v>
      </c>
      <c r="E136" s="280" t="s">
        <v>1014</v>
      </c>
      <c r="F136" s="280" t="s">
        <v>1014</v>
      </c>
      <c r="G136" s="317" t="s">
        <v>1014</v>
      </c>
      <c r="H136" s="322" t="s">
        <v>1014</v>
      </c>
      <c r="I136" s="301"/>
      <c r="J136" s="384"/>
      <c r="K136" s="414"/>
      <c r="L136" s="384"/>
    </row>
    <row r="137" spans="1:12" s="383" customFormat="1" ht="15.75" customHeight="1" x14ac:dyDescent="0.25">
      <c r="A137" s="386" t="s">
        <v>454</v>
      </c>
      <c r="B137" s="387" t="s">
        <v>207</v>
      </c>
      <c r="C137" s="388" t="s">
        <v>999</v>
      </c>
      <c r="D137" s="319" t="s">
        <v>476</v>
      </c>
      <c r="E137" s="280" t="s">
        <v>1014</v>
      </c>
      <c r="F137" s="280" t="s">
        <v>1014</v>
      </c>
      <c r="G137" s="317" t="s">
        <v>1014</v>
      </c>
      <c r="H137" s="322" t="s">
        <v>1014</v>
      </c>
      <c r="I137" s="301"/>
      <c r="J137" s="384"/>
      <c r="K137" s="414"/>
      <c r="L137" s="384"/>
    </row>
    <row r="138" spans="1:12" s="383" customFormat="1" x14ac:dyDescent="0.25">
      <c r="A138" s="386" t="s">
        <v>455</v>
      </c>
      <c r="B138" s="398" t="s">
        <v>456</v>
      </c>
      <c r="C138" s="388" t="s">
        <v>999</v>
      </c>
      <c r="D138" s="319">
        <v>139.62352228856025</v>
      </c>
      <c r="E138" s="280">
        <v>162.92324620177345</v>
      </c>
      <c r="F138" s="280">
        <f>E138-D138</f>
        <v>23.299723913213199</v>
      </c>
      <c r="G138" s="317">
        <f>F138/D138*100</f>
        <v>16.687534830312909</v>
      </c>
      <c r="H138" s="322" t="s">
        <v>1014</v>
      </c>
      <c r="I138" s="301"/>
      <c r="J138" s="384"/>
      <c r="K138" s="414"/>
      <c r="L138" s="384"/>
    </row>
    <row r="139" spans="1:12" s="383" customFormat="1" x14ac:dyDescent="0.25">
      <c r="A139" s="386" t="s">
        <v>457</v>
      </c>
      <c r="B139" s="396" t="s">
        <v>458</v>
      </c>
      <c r="C139" s="388" t="s">
        <v>999</v>
      </c>
      <c r="D139" s="319">
        <v>4547.3520066030087</v>
      </c>
      <c r="E139" s="280">
        <f>E109-E124</f>
        <v>7787.160751688355</v>
      </c>
      <c r="F139" s="280">
        <f>E139-D139</f>
        <v>3239.8087450853463</v>
      </c>
      <c r="G139" s="317">
        <f>F139/D139*100</f>
        <v>71.246051336711204</v>
      </c>
      <c r="H139" s="322" t="s">
        <v>1014</v>
      </c>
      <c r="I139" s="301"/>
      <c r="J139" s="384"/>
      <c r="K139" s="414"/>
      <c r="L139" s="384"/>
    </row>
    <row r="140" spans="1:12" s="383" customFormat="1" ht="15.75" customHeight="1" x14ac:dyDescent="0.25">
      <c r="A140" s="386" t="s">
        <v>40</v>
      </c>
      <c r="B140" s="393" t="s">
        <v>307</v>
      </c>
      <c r="C140" s="388" t="s">
        <v>999</v>
      </c>
      <c r="D140" s="319" t="s">
        <v>476</v>
      </c>
      <c r="E140" s="280" t="s">
        <v>1014</v>
      </c>
      <c r="F140" s="280" t="s">
        <v>1014</v>
      </c>
      <c r="G140" s="317" t="s">
        <v>1014</v>
      </c>
      <c r="H140" s="322" t="s">
        <v>1014</v>
      </c>
      <c r="I140" s="301"/>
      <c r="J140" s="384"/>
      <c r="K140" s="414"/>
      <c r="L140" s="384"/>
    </row>
    <row r="141" spans="1:12" s="383" customFormat="1" ht="31.5" customHeight="1" x14ac:dyDescent="0.25">
      <c r="A141" s="386" t="s">
        <v>459</v>
      </c>
      <c r="B141" s="397" t="s">
        <v>308</v>
      </c>
      <c r="C141" s="388" t="s">
        <v>999</v>
      </c>
      <c r="D141" s="319" t="s">
        <v>476</v>
      </c>
      <c r="E141" s="280" t="s">
        <v>1014</v>
      </c>
      <c r="F141" s="280" t="s">
        <v>1014</v>
      </c>
      <c r="G141" s="317" t="s">
        <v>1014</v>
      </c>
      <c r="H141" s="322" t="s">
        <v>1014</v>
      </c>
      <c r="I141" s="301"/>
      <c r="J141" s="384"/>
      <c r="K141" s="414"/>
      <c r="L141" s="384"/>
    </row>
    <row r="142" spans="1:12" s="383" customFormat="1" ht="31.5" customHeight="1" x14ac:dyDescent="0.25">
      <c r="A142" s="386" t="s">
        <v>460</v>
      </c>
      <c r="B142" s="397" t="s">
        <v>309</v>
      </c>
      <c r="C142" s="388" t="s">
        <v>999</v>
      </c>
      <c r="D142" s="319" t="s">
        <v>476</v>
      </c>
      <c r="E142" s="280" t="s">
        <v>1014</v>
      </c>
      <c r="F142" s="280" t="s">
        <v>1014</v>
      </c>
      <c r="G142" s="317" t="s">
        <v>1014</v>
      </c>
      <c r="H142" s="322" t="s">
        <v>1014</v>
      </c>
      <c r="I142" s="301"/>
      <c r="J142" s="384"/>
      <c r="K142" s="414"/>
      <c r="L142" s="384"/>
    </row>
    <row r="143" spans="1:12" s="383" customFormat="1" ht="31.5" customHeight="1" x14ac:dyDescent="0.25">
      <c r="A143" s="386" t="s">
        <v>461</v>
      </c>
      <c r="B143" s="397" t="s">
        <v>310</v>
      </c>
      <c r="C143" s="388" t="s">
        <v>999</v>
      </c>
      <c r="D143" s="319" t="s">
        <v>476</v>
      </c>
      <c r="E143" s="280" t="s">
        <v>1014</v>
      </c>
      <c r="F143" s="280" t="s">
        <v>1014</v>
      </c>
      <c r="G143" s="317" t="s">
        <v>1014</v>
      </c>
      <c r="H143" s="322" t="s">
        <v>1014</v>
      </c>
      <c r="I143" s="301"/>
      <c r="J143" s="384"/>
      <c r="K143" s="414"/>
      <c r="L143" s="384"/>
    </row>
    <row r="144" spans="1:12" s="383" customFormat="1" ht="15.75" customHeight="1" x14ac:dyDescent="0.25">
      <c r="A144" s="386" t="s">
        <v>41</v>
      </c>
      <c r="B144" s="393" t="s">
        <v>311</v>
      </c>
      <c r="C144" s="388" t="s">
        <v>999</v>
      </c>
      <c r="D144" s="319" t="s">
        <v>476</v>
      </c>
      <c r="E144" s="280" t="s">
        <v>1014</v>
      </c>
      <c r="F144" s="280" t="s">
        <v>1014</v>
      </c>
      <c r="G144" s="317" t="s">
        <v>1014</v>
      </c>
      <c r="H144" s="322" t="s">
        <v>1014</v>
      </c>
      <c r="I144" s="301"/>
      <c r="J144" s="384"/>
      <c r="K144" s="414"/>
      <c r="L144" s="384"/>
    </row>
    <row r="145" spans="1:12" s="383" customFormat="1" ht="33.75" customHeight="1" x14ac:dyDescent="0.25">
      <c r="A145" s="386" t="s">
        <v>42</v>
      </c>
      <c r="B145" s="393" t="s">
        <v>312</v>
      </c>
      <c r="C145" s="388" t="s">
        <v>999</v>
      </c>
      <c r="D145" s="281">
        <v>2322.3884506346876</v>
      </c>
      <c r="E145" s="280">
        <f>E115-E130</f>
        <v>5189.6224549496164</v>
      </c>
      <c r="F145" s="280">
        <f>E145-D145</f>
        <v>2867.2340043149288</v>
      </c>
      <c r="G145" s="317">
        <f>F145/D145*100</f>
        <v>123.46056937767409</v>
      </c>
      <c r="H145" s="322" t="s">
        <v>1014</v>
      </c>
      <c r="I145" s="301"/>
      <c r="J145" s="384"/>
      <c r="K145" s="414"/>
      <c r="L145" s="384"/>
    </row>
    <row r="146" spans="1:12" s="383" customFormat="1" ht="15.75" customHeight="1" x14ac:dyDescent="0.25">
      <c r="A146" s="386" t="s">
        <v>43</v>
      </c>
      <c r="B146" s="393" t="s">
        <v>313</v>
      </c>
      <c r="C146" s="388" t="s">
        <v>999</v>
      </c>
      <c r="D146" s="280" t="s">
        <v>476</v>
      </c>
      <c r="E146" s="280" t="s">
        <v>1014</v>
      </c>
      <c r="F146" s="280" t="s">
        <v>1014</v>
      </c>
      <c r="G146" s="317" t="s">
        <v>1014</v>
      </c>
      <c r="H146" s="322" t="s">
        <v>1014</v>
      </c>
      <c r="I146" s="301"/>
      <c r="J146" s="384"/>
      <c r="K146" s="414"/>
      <c r="L146" s="384"/>
    </row>
    <row r="147" spans="1:12" s="383" customFormat="1" x14ac:dyDescent="0.25">
      <c r="A147" s="386" t="s">
        <v>462</v>
      </c>
      <c r="B147" s="394" t="s">
        <v>315</v>
      </c>
      <c r="C147" s="388" t="s">
        <v>999</v>
      </c>
      <c r="D147" s="281">
        <v>1595.7350832758207</v>
      </c>
      <c r="E147" s="280">
        <f t="shared" ref="E147:E153" si="8">E117-E132</f>
        <v>1863.8641167387057</v>
      </c>
      <c r="F147" s="280">
        <f>E147-D147</f>
        <v>268.12903346288499</v>
      </c>
      <c r="G147" s="317">
        <f>F147/D147*100</f>
        <v>16.802853824110557</v>
      </c>
      <c r="H147" s="322" t="s">
        <v>1014</v>
      </c>
      <c r="I147" s="301"/>
      <c r="J147" s="384"/>
      <c r="K147" s="414"/>
      <c r="L147" s="384"/>
    </row>
    <row r="148" spans="1:12" s="383" customFormat="1" ht="33.75" customHeight="1" x14ac:dyDescent="0.25">
      <c r="A148" s="386" t="s">
        <v>463</v>
      </c>
      <c r="B148" s="393" t="s">
        <v>317</v>
      </c>
      <c r="C148" s="388" t="s">
        <v>999</v>
      </c>
      <c r="D148" s="319">
        <v>0</v>
      </c>
      <c r="E148" s="281">
        <f t="shared" si="8"/>
        <v>-0.94886435053354601</v>
      </c>
      <c r="F148" s="280">
        <f>E148-D148</f>
        <v>-0.94886435053354601</v>
      </c>
      <c r="G148" s="321" t="s">
        <v>1014</v>
      </c>
      <c r="H148" s="322" t="s">
        <v>1014</v>
      </c>
      <c r="I148" s="301"/>
      <c r="J148" s="384"/>
      <c r="K148" s="414"/>
      <c r="L148" s="384"/>
    </row>
    <row r="149" spans="1:12" s="383" customFormat="1" ht="15.75" customHeight="1" x14ac:dyDescent="0.25">
      <c r="A149" s="386" t="s">
        <v>464</v>
      </c>
      <c r="B149" s="393" t="s">
        <v>319</v>
      </c>
      <c r="C149" s="388" t="s">
        <v>999</v>
      </c>
      <c r="D149" s="319" t="s">
        <v>476</v>
      </c>
      <c r="E149" s="281" t="s">
        <v>1014</v>
      </c>
      <c r="F149" s="281" t="s">
        <v>1014</v>
      </c>
      <c r="G149" s="321" t="s">
        <v>1014</v>
      </c>
      <c r="H149" s="322" t="s">
        <v>1014</v>
      </c>
      <c r="I149" s="301"/>
      <c r="J149" s="384"/>
      <c r="K149" s="414"/>
      <c r="L149" s="384"/>
    </row>
    <row r="150" spans="1:12" s="383" customFormat="1" ht="31.5" customHeight="1" x14ac:dyDescent="0.25">
      <c r="A150" s="386" t="s">
        <v>465</v>
      </c>
      <c r="B150" s="394" t="s">
        <v>321</v>
      </c>
      <c r="C150" s="388" t="s">
        <v>999</v>
      </c>
      <c r="D150" s="319" t="s">
        <v>476</v>
      </c>
      <c r="E150" s="281" t="s">
        <v>1014</v>
      </c>
      <c r="F150" s="281" t="s">
        <v>1014</v>
      </c>
      <c r="G150" s="321" t="s">
        <v>1014</v>
      </c>
      <c r="H150" s="322" t="s">
        <v>1014</v>
      </c>
      <c r="I150" s="301"/>
      <c r="J150" s="384"/>
      <c r="K150" s="414"/>
      <c r="L150" s="384"/>
    </row>
    <row r="151" spans="1:12" s="383" customFormat="1" ht="15.75" customHeight="1" x14ac:dyDescent="0.25">
      <c r="A151" s="386" t="s">
        <v>466</v>
      </c>
      <c r="B151" s="387" t="s">
        <v>206</v>
      </c>
      <c r="C151" s="388" t="s">
        <v>999</v>
      </c>
      <c r="D151" s="319" t="s">
        <v>476</v>
      </c>
      <c r="E151" s="281" t="s">
        <v>1014</v>
      </c>
      <c r="F151" s="281" t="s">
        <v>1014</v>
      </c>
      <c r="G151" s="321" t="s">
        <v>1014</v>
      </c>
      <c r="H151" s="322" t="s">
        <v>1014</v>
      </c>
      <c r="I151" s="301"/>
      <c r="J151" s="384"/>
      <c r="K151" s="414"/>
      <c r="L151" s="384"/>
    </row>
    <row r="152" spans="1:12" s="383" customFormat="1" ht="15.75" customHeight="1" x14ac:dyDescent="0.25">
      <c r="A152" s="386" t="s">
        <v>467</v>
      </c>
      <c r="B152" s="387" t="s">
        <v>207</v>
      </c>
      <c r="C152" s="388" t="s">
        <v>999</v>
      </c>
      <c r="D152" s="319" t="s">
        <v>476</v>
      </c>
      <c r="E152" s="281" t="s">
        <v>1014</v>
      </c>
      <c r="F152" s="281" t="s">
        <v>1014</v>
      </c>
      <c r="G152" s="321" t="s">
        <v>1014</v>
      </c>
      <c r="H152" s="322" t="s">
        <v>1014</v>
      </c>
      <c r="I152" s="301"/>
      <c r="J152" s="384"/>
      <c r="K152" s="414"/>
      <c r="L152" s="384"/>
    </row>
    <row r="153" spans="1:12" s="383" customFormat="1" x14ac:dyDescent="0.25">
      <c r="A153" s="386" t="s">
        <v>468</v>
      </c>
      <c r="B153" s="393" t="s">
        <v>325</v>
      </c>
      <c r="C153" s="388" t="s">
        <v>999</v>
      </c>
      <c r="D153" s="281">
        <v>629.22847269250065</v>
      </c>
      <c r="E153" s="280">
        <f t="shared" si="8"/>
        <v>734.62304435056649</v>
      </c>
      <c r="F153" s="280">
        <f t="shared" ref="F153:F158" si="9">E153-D153</f>
        <v>105.39457165806584</v>
      </c>
      <c r="G153" s="317">
        <f>F153/D153*100</f>
        <v>16.749809684720258</v>
      </c>
      <c r="H153" s="322" t="s">
        <v>1014</v>
      </c>
      <c r="I153" s="301"/>
      <c r="J153" s="384"/>
      <c r="K153" s="414"/>
      <c r="L153" s="384"/>
    </row>
    <row r="154" spans="1:12" s="383" customFormat="1" x14ac:dyDescent="0.25">
      <c r="A154" s="386" t="s">
        <v>469</v>
      </c>
      <c r="B154" s="396" t="s">
        <v>470</v>
      </c>
      <c r="C154" s="388" t="s">
        <v>999</v>
      </c>
      <c r="D154" s="319">
        <v>4547.3520066030087</v>
      </c>
      <c r="E154" s="280">
        <f>E139</f>
        <v>7787.160751688355</v>
      </c>
      <c r="F154" s="280">
        <f t="shared" si="9"/>
        <v>3239.8087450853463</v>
      </c>
      <c r="G154" s="317">
        <f>F154/D154*100</f>
        <v>71.246051336711204</v>
      </c>
      <c r="H154" s="322" t="s">
        <v>1014</v>
      </c>
      <c r="I154" s="301"/>
      <c r="J154" s="384"/>
      <c r="K154" s="414"/>
      <c r="L154" s="384"/>
    </row>
    <row r="155" spans="1:12" s="383" customFormat="1" x14ac:dyDescent="0.25">
      <c r="A155" s="386" t="s">
        <v>44</v>
      </c>
      <c r="B155" s="398" t="s">
        <v>471</v>
      </c>
      <c r="C155" s="388" t="s">
        <v>999</v>
      </c>
      <c r="D155" s="319">
        <v>2057.3642823432751</v>
      </c>
      <c r="E155" s="280">
        <f>E382-E445/1.2</f>
        <v>2973.96428234001</v>
      </c>
      <c r="F155" s="280">
        <f t="shared" si="9"/>
        <v>916.59999999673482</v>
      </c>
      <c r="G155" s="317">
        <f>F155/D155*100</f>
        <v>44.552148973479575</v>
      </c>
      <c r="H155" s="322" t="s">
        <v>1014</v>
      </c>
      <c r="I155" s="301"/>
      <c r="J155" s="384"/>
      <c r="K155" s="414"/>
      <c r="L155" s="384"/>
    </row>
    <row r="156" spans="1:12" s="383" customFormat="1" x14ac:dyDescent="0.25">
      <c r="A156" s="386" t="s">
        <v>45</v>
      </c>
      <c r="B156" s="398" t="s">
        <v>472</v>
      </c>
      <c r="C156" s="388" t="s">
        <v>999</v>
      </c>
      <c r="D156" s="319">
        <v>0</v>
      </c>
      <c r="E156" s="280">
        <v>0</v>
      </c>
      <c r="F156" s="280">
        <f t="shared" si="9"/>
        <v>0</v>
      </c>
      <c r="G156" s="317">
        <v>0</v>
      </c>
      <c r="H156" s="322" t="s">
        <v>1014</v>
      </c>
      <c r="I156" s="301"/>
      <c r="J156" s="384"/>
      <c r="K156" s="414"/>
      <c r="L156" s="384"/>
    </row>
    <row r="157" spans="1:12" s="383" customFormat="1" x14ac:dyDescent="0.25">
      <c r="A157" s="386" t="s">
        <v>46</v>
      </c>
      <c r="B157" s="398" t="s">
        <v>473</v>
      </c>
      <c r="C157" s="388" t="s">
        <v>999</v>
      </c>
      <c r="D157" s="319">
        <v>786.69386212986058</v>
      </c>
      <c r="E157" s="280">
        <v>859.25622319205945</v>
      </c>
      <c r="F157" s="280">
        <f t="shared" si="9"/>
        <v>72.562361062198875</v>
      </c>
      <c r="G157" s="317">
        <f>F157/D157*100</f>
        <v>9.223710080277824</v>
      </c>
      <c r="H157" s="295" t="s">
        <v>1014</v>
      </c>
      <c r="I157" s="301"/>
      <c r="J157" s="384"/>
      <c r="K157" s="414"/>
      <c r="L157" s="384"/>
    </row>
    <row r="158" spans="1:12" s="383" customFormat="1" ht="16.5" thickBot="1" x14ac:dyDescent="0.3">
      <c r="A158" s="405" t="s">
        <v>47</v>
      </c>
      <c r="B158" s="398" t="s">
        <v>474</v>
      </c>
      <c r="C158" s="388" t="s">
        <v>999</v>
      </c>
      <c r="D158" s="319">
        <v>1703.2938621298731</v>
      </c>
      <c r="E158" s="286">
        <f>E154-E155-E157</f>
        <v>3953.9402461562859</v>
      </c>
      <c r="F158" s="286">
        <f t="shared" si="9"/>
        <v>2250.6463840264128</v>
      </c>
      <c r="G158" s="317">
        <f>F158/D158*100</f>
        <v>132.13494359758369</v>
      </c>
      <c r="H158" s="322" t="s">
        <v>1014</v>
      </c>
      <c r="I158" s="301"/>
      <c r="J158" s="384"/>
      <c r="K158" s="414"/>
      <c r="L158" s="384"/>
    </row>
    <row r="159" spans="1:12" s="383" customFormat="1" x14ac:dyDescent="0.25">
      <c r="A159" s="390" t="s">
        <v>475</v>
      </c>
      <c r="B159" s="391" t="s">
        <v>378</v>
      </c>
      <c r="C159" s="392"/>
      <c r="D159" s="326"/>
      <c r="E159" s="314"/>
      <c r="F159" s="314"/>
      <c r="G159" s="327"/>
      <c r="H159" s="404"/>
      <c r="I159" s="301"/>
      <c r="J159" s="384"/>
      <c r="K159" s="414"/>
      <c r="L159" s="384"/>
    </row>
    <row r="160" spans="1:12" s="383" customFormat="1" ht="31.5" x14ac:dyDescent="0.25">
      <c r="A160" s="386" t="s">
        <v>48</v>
      </c>
      <c r="B160" s="398" t="s">
        <v>477</v>
      </c>
      <c r="C160" s="388" t="s">
        <v>999</v>
      </c>
      <c r="D160" s="280">
        <v>17642.718294413149</v>
      </c>
      <c r="E160" s="280">
        <f>E109+E105+E69</f>
        <v>24248.40422758061</v>
      </c>
      <c r="F160" s="280">
        <f t="shared" ref="F160:F165" si="10">E160-D160</f>
        <v>6605.6859331674605</v>
      </c>
      <c r="G160" s="317">
        <f t="shared" ref="G160:G165" si="11">F160/D160*100</f>
        <v>37.441429506128074</v>
      </c>
      <c r="H160" s="322" t="s">
        <v>1014</v>
      </c>
      <c r="I160" s="301"/>
      <c r="J160" s="384"/>
      <c r="K160" s="414"/>
      <c r="L160" s="384"/>
    </row>
    <row r="161" spans="1:12" s="383" customFormat="1" ht="22.5" customHeight="1" x14ac:dyDescent="0.25">
      <c r="A161" s="386" t="s">
        <v>49</v>
      </c>
      <c r="B161" s="398" t="s">
        <v>478</v>
      </c>
      <c r="C161" s="388" t="s">
        <v>999</v>
      </c>
      <c r="D161" s="280">
        <v>46796.654772480499</v>
      </c>
      <c r="E161" s="280">
        <v>46796.654772480491</v>
      </c>
      <c r="F161" s="280">
        <f t="shared" si="10"/>
        <v>0</v>
      </c>
      <c r="G161" s="317">
        <f t="shared" si="11"/>
        <v>0</v>
      </c>
      <c r="H161" s="295" t="str">
        <f>м!H161</f>
        <v xml:space="preserve"> -</v>
      </c>
      <c r="I161" s="301"/>
      <c r="J161" s="384"/>
      <c r="K161" s="414"/>
      <c r="L161" s="384"/>
    </row>
    <row r="162" spans="1:12" s="383" customFormat="1" x14ac:dyDescent="0.25">
      <c r="A162" s="386" t="s">
        <v>479</v>
      </c>
      <c r="B162" s="397" t="s">
        <v>480</v>
      </c>
      <c r="C162" s="388" t="s">
        <v>999</v>
      </c>
      <c r="D162" s="319">
        <v>10683.500030686822</v>
      </c>
      <c r="E162" s="280">
        <v>10683.500030686822</v>
      </c>
      <c r="F162" s="280">
        <f t="shared" si="10"/>
        <v>0</v>
      </c>
      <c r="G162" s="317">
        <f t="shared" si="11"/>
        <v>0</v>
      </c>
      <c r="H162" s="322" t="s">
        <v>1014</v>
      </c>
      <c r="I162" s="301"/>
      <c r="J162" s="384"/>
      <c r="K162" s="414"/>
      <c r="L162" s="384"/>
    </row>
    <row r="163" spans="1:12" s="383" customFormat="1" x14ac:dyDescent="0.25">
      <c r="A163" s="386" t="s">
        <v>50</v>
      </c>
      <c r="B163" s="398" t="s">
        <v>481</v>
      </c>
      <c r="C163" s="388" t="s">
        <v>999</v>
      </c>
      <c r="D163" s="319">
        <v>48175.403394818022</v>
      </c>
      <c r="E163" s="280">
        <v>46591.586614350672</v>
      </c>
      <c r="F163" s="280">
        <f t="shared" si="10"/>
        <v>-1583.8167804673503</v>
      </c>
      <c r="G163" s="317">
        <f t="shared" si="11"/>
        <v>-3.2876046049626089</v>
      </c>
      <c r="H163" s="322" t="s">
        <v>1014</v>
      </c>
      <c r="I163" s="301"/>
      <c r="J163" s="384"/>
      <c r="K163" s="414"/>
      <c r="L163" s="384"/>
    </row>
    <row r="164" spans="1:12" s="383" customFormat="1" ht="33" customHeight="1" x14ac:dyDescent="0.25">
      <c r="A164" s="401" t="s">
        <v>482</v>
      </c>
      <c r="B164" s="397" t="s">
        <v>483</v>
      </c>
      <c r="C164" s="388" t="s">
        <v>999</v>
      </c>
      <c r="D164" s="324">
        <v>23856.202790750958</v>
      </c>
      <c r="E164" s="324">
        <v>30560.496683807018</v>
      </c>
      <c r="F164" s="324">
        <f t="shared" si="10"/>
        <v>6704.2938930560595</v>
      </c>
      <c r="G164" s="325">
        <f t="shared" si="11"/>
        <v>28.102938057079697</v>
      </c>
      <c r="H164" s="295" t="s">
        <v>1014</v>
      </c>
      <c r="I164" s="301"/>
      <c r="J164" s="384"/>
      <c r="K164" s="414"/>
      <c r="L164" s="384"/>
    </row>
    <row r="165" spans="1:12" s="383" customFormat="1" ht="32.25" thickBot="1" x14ac:dyDescent="0.3">
      <c r="A165" s="405" t="s">
        <v>51</v>
      </c>
      <c r="B165" s="428" t="s">
        <v>484</v>
      </c>
      <c r="C165" s="407" t="s">
        <v>476</v>
      </c>
      <c r="D165" s="285">
        <v>2.7306111558825683</v>
      </c>
      <c r="E165" s="285">
        <f>E163/(E109+E105+E69)</f>
        <v>1.9214289805246849</v>
      </c>
      <c r="F165" s="324">
        <f t="shared" si="10"/>
        <v>-0.80918217535788339</v>
      </c>
      <c r="G165" s="330">
        <f t="shared" si="11"/>
        <v>-29.633738718698872</v>
      </c>
      <c r="H165" s="322" t="s">
        <v>1014</v>
      </c>
      <c r="I165" s="301"/>
      <c r="J165" s="384"/>
      <c r="K165" s="414"/>
      <c r="L165" s="384"/>
    </row>
    <row r="166" spans="1:12" s="383" customFormat="1" ht="19.5" thickBot="1" x14ac:dyDescent="0.3">
      <c r="A166" s="698" t="s">
        <v>485</v>
      </c>
      <c r="B166" s="699"/>
      <c r="C166" s="699"/>
      <c r="D166" s="699"/>
      <c r="E166" s="699"/>
      <c r="F166" s="699"/>
      <c r="G166" s="699"/>
      <c r="H166" s="700"/>
      <c r="I166" s="301"/>
      <c r="J166" s="384"/>
    </row>
    <row r="167" spans="1:12" s="383" customFormat="1" x14ac:dyDescent="0.25">
      <c r="A167" s="390" t="s">
        <v>486</v>
      </c>
      <c r="B167" s="391" t="s">
        <v>487</v>
      </c>
      <c r="C167" s="392" t="s">
        <v>999</v>
      </c>
      <c r="D167" s="314">
        <v>120673.10396028074</v>
      </c>
      <c r="E167" s="314">
        <f>E173+E175+E176+E184</f>
        <v>129520.79151404895</v>
      </c>
      <c r="F167" s="314">
        <f>E167-D167</f>
        <v>8847.6875537682063</v>
      </c>
      <c r="G167" s="327">
        <f>F167/D167*100</f>
        <v>7.3319466089812364</v>
      </c>
      <c r="H167" s="404" t="s">
        <v>1014</v>
      </c>
      <c r="I167" s="301"/>
      <c r="J167" s="384"/>
    </row>
    <row r="168" spans="1:12" s="383" customFormat="1" ht="15.75" customHeight="1" x14ac:dyDescent="0.25">
      <c r="A168" s="386" t="s">
        <v>52</v>
      </c>
      <c r="B168" s="393" t="s">
        <v>307</v>
      </c>
      <c r="C168" s="388" t="s">
        <v>999</v>
      </c>
      <c r="D168" s="282" t="s">
        <v>476</v>
      </c>
      <c r="E168" s="280" t="s">
        <v>1014</v>
      </c>
      <c r="F168" s="280" t="s">
        <v>1014</v>
      </c>
      <c r="G168" s="317" t="s">
        <v>1014</v>
      </c>
      <c r="H168" s="322" t="s">
        <v>1014</v>
      </c>
      <c r="I168" s="301"/>
      <c r="J168" s="384"/>
    </row>
    <row r="169" spans="1:12" s="383" customFormat="1" ht="31.5" customHeight="1" x14ac:dyDescent="0.25">
      <c r="A169" s="386" t="s">
        <v>488</v>
      </c>
      <c r="B169" s="397" t="s">
        <v>308</v>
      </c>
      <c r="C169" s="388" t="s">
        <v>999</v>
      </c>
      <c r="D169" s="282" t="s">
        <v>476</v>
      </c>
      <c r="E169" s="280" t="s">
        <v>1014</v>
      </c>
      <c r="F169" s="280" t="s">
        <v>1014</v>
      </c>
      <c r="G169" s="317" t="s">
        <v>1014</v>
      </c>
      <c r="H169" s="322" t="s">
        <v>1014</v>
      </c>
      <c r="I169" s="301"/>
      <c r="J169" s="384"/>
    </row>
    <row r="170" spans="1:12" s="383" customFormat="1" ht="31.5" customHeight="1" x14ac:dyDescent="0.25">
      <c r="A170" s="386" t="s">
        <v>489</v>
      </c>
      <c r="B170" s="397" t="s">
        <v>309</v>
      </c>
      <c r="C170" s="388" t="s">
        <v>999</v>
      </c>
      <c r="D170" s="282" t="s">
        <v>476</v>
      </c>
      <c r="E170" s="280" t="s">
        <v>1014</v>
      </c>
      <c r="F170" s="280" t="s">
        <v>1014</v>
      </c>
      <c r="G170" s="317" t="s">
        <v>1014</v>
      </c>
      <c r="H170" s="322" t="s">
        <v>1014</v>
      </c>
      <c r="I170" s="301"/>
      <c r="J170" s="384"/>
    </row>
    <row r="171" spans="1:12" s="383" customFormat="1" ht="31.5" customHeight="1" x14ac:dyDescent="0.25">
      <c r="A171" s="386" t="s">
        <v>490</v>
      </c>
      <c r="B171" s="397" t="s">
        <v>310</v>
      </c>
      <c r="C171" s="388" t="s">
        <v>999</v>
      </c>
      <c r="D171" s="282" t="s">
        <v>476</v>
      </c>
      <c r="E171" s="280" t="s">
        <v>1014</v>
      </c>
      <c r="F171" s="280" t="s">
        <v>1014</v>
      </c>
      <c r="G171" s="317" t="s">
        <v>1014</v>
      </c>
      <c r="H171" s="322" t="s">
        <v>1014</v>
      </c>
      <c r="I171" s="301"/>
      <c r="J171" s="384"/>
    </row>
    <row r="172" spans="1:12" s="383" customFormat="1" ht="15.75" customHeight="1" x14ac:dyDescent="0.25">
      <c r="A172" s="386" t="s">
        <v>53</v>
      </c>
      <c r="B172" s="393" t="s">
        <v>311</v>
      </c>
      <c r="C172" s="388" t="s">
        <v>999</v>
      </c>
      <c r="D172" s="282" t="s">
        <v>476</v>
      </c>
      <c r="E172" s="280" t="s">
        <v>1014</v>
      </c>
      <c r="F172" s="280" t="s">
        <v>1014</v>
      </c>
      <c r="G172" s="317" t="s">
        <v>1014</v>
      </c>
      <c r="H172" s="322" t="s">
        <v>1014</v>
      </c>
      <c r="I172" s="301"/>
      <c r="J172" s="384"/>
    </row>
    <row r="173" spans="1:12" s="383" customFormat="1" x14ac:dyDescent="0.25">
      <c r="A173" s="386" t="s">
        <v>54</v>
      </c>
      <c r="B173" s="393" t="s">
        <v>312</v>
      </c>
      <c r="C173" s="388" t="s">
        <v>999</v>
      </c>
      <c r="D173" s="280">
        <v>112291.21228753388</v>
      </c>
      <c r="E173" s="280">
        <v>116382.53410305918</v>
      </c>
      <c r="F173" s="280">
        <f>E173-D173</f>
        <v>4091.321815525298</v>
      </c>
      <c r="G173" s="317">
        <f>F173/D173*100</f>
        <v>3.6434924266816382</v>
      </c>
      <c r="H173" s="459" t="str">
        <f>всего!H173</f>
        <v xml:space="preserve"> -</v>
      </c>
      <c r="I173" s="301"/>
      <c r="J173" s="384"/>
    </row>
    <row r="174" spans="1:12" s="383" customFormat="1" ht="15.75" customHeight="1" x14ac:dyDescent="0.25">
      <c r="A174" s="386" t="s">
        <v>55</v>
      </c>
      <c r="B174" s="393" t="s">
        <v>313</v>
      </c>
      <c r="C174" s="388" t="s">
        <v>999</v>
      </c>
      <c r="D174" s="337" t="s">
        <v>476</v>
      </c>
      <c r="E174" s="280" t="s">
        <v>1014</v>
      </c>
      <c r="F174" s="280" t="s">
        <v>1014</v>
      </c>
      <c r="G174" s="317" t="s">
        <v>1014</v>
      </c>
      <c r="H174" s="459" t="str">
        <f>всего!H174</f>
        <v xml:space="preserve"> -</v>
      </c>
      <c r="I174" s="301"/>
      <c r="J174" s="384"/>
    </row>
    <row r="175" spans="1:12" s="383" customFormat="1" ht="26.25" customHeight="1" x14ac:dyDescent="0.25">
      <c r="A175" s="386" t="s">
        <v>491</v>
      </c>
      <c r="B175" s="393" t="s">
        <v>315</v>
      </c>
      <c r="C175" s="388" t="s">
        <v>999</v>
      </c>
      <c r="D175" s="280">
        <v>5110.3749733509012</v>
      </c>
      <c r="E175" s="280">
        <v>7885.561926219998</v>
      </c>
      <c r="F175" s="280">
        <f>E175-D175</f>
        <v>2775.1869528690968</v>
      </c>
      <c r="G175" s="317">
        <f>F175/D175*100</f>
        <v>54.304957411948806</v>
      </c>
      <c r="H175" s="459" t="str">
        <f>всего!H175</f>
        <v>Поступления по заключенным договорам</v>
      </c>
      <c r="I175" s="301"/>
      <c r="J175" s="384"/>
    </row>
    <row r="176" spans="1:12" s="383" customFormat="1" ht="29.25" customHeight="1" x14ac:dyDescent="0.25">
      <c r="A176" s="386" t="s">
        <v>492</v>
      </c>
      <c r="B176" s="393" t="s">
        <v>317</v>
      </c>
      <c r="C176" s="388" t="s">
        <v>999</v>
      </c>
      <c r="D176" s="280">
        <v>0</v>
      </c>
      <c r="E176" s="280">
        <v>146.49006198999999</v>
      </c>
      <c r="F176" s="280">
        <f>E176-D176</f>
        <v>146.49006198999999</v>
      </c>
      <c r="G176" s="317" t="s">
        <v>1014</v>
      </c>
      <c r="H176" s="459" t="s">
        <v>1075</v>
      </c>
      <c r="I176" s="301"/>
      <c r="J176" s="384"/>
    </row>
    <row r="177" spans="1:10" s="383" customFormat="1" ht="15.75" customHeight="1" x14ac:dyDescent="0.25">
      <c r="A177" s="386" t="s">
        <v>493</v>
      </c>
      <c r="B177" s="393" t="s">
        <v>319</v>
      </c>
      <c r="C177" s="388" t="s">
        <v>999</v>
      </c>
      <c r="D177" s="282" t="s">
        <v>476</v>
      </c>
      <c r="E177" s="280" t="s">
        <v>1014</v>
      </c>
      <c r="F177" s="280" t="s">
        <v>1014</v>
      </c>
      <c r="G177" s="317" t="s">
        <v>1014</v>
      </c>
      <c r="H177" s="459" t="str">
        <f>всего!H177</f>
        <v xml:space="preserve"> -</v>
      </c>
      <c r="I177" s="301"/>
      <c r="J177" s="384"/>
    </row>
    <row r="178" spans="1:10" s="383" customFormat="1" ht="31.5" customHeight="1" x14ac:dyDescent="0.25">
      <c r="A178" s="386" t="s">
        <v>494</v>
      </c>
      <c r="B178" s="394" t="s">
        <v>321</v>
      </c>
      <c r="C178" s="388" t="s">
        <v>999</v>
      </c>
      <c r="D178" s="282" t="s">
        <v>476</v>
      </c>
      <c r="E178" s="280" t="s">
        <v>1014</v>
      </c>
      <c r="F178" s="280" t="s">
        <v>1014</v>
      </c>
      <c r="G178" s="317" t="s">
        <v>1014</v>
      </c>
      <c r="H178" s="459" t="str">
        <f>всего!H178</f>
        <v xml:space="preserve"> -</v>
      </c>
      <c r="I178" s="301"/>
      <c r="J178" s="384"/>
    </row>
    <row r="179" spans="1:10" s="383" customFormat="1" ht="15.75" customHeight="1" x14ac:dyDescent="0.25">
      <c r="A179" s="386" t="s">
        <v>495</v>
      </c>
      <c r="B179" s="387" t="s">
        <v>206</v>
      </c>
      <c r="C179" s="388" t="s">
        <v>999</v>
      </c>
      <c r="D179" s="282" t="s">
        <v>476</v>
      </c>
      <c r="E179" s="280" t="s">
        <v>1014</v>
      </c>
      <c r="F179" s="280" t="s">
        <v>1014</v>
      </c>
      <c r="G179" s="317" t="s">
        <v>1014</v>
      </c>
      <c r="H179" s="459" t="str">
        <f>всего!H179</f>
        <v xml:space="preserve"> -</v>
      </c>
      <c r="I179" s="301"/>
      <c r="J179" s="384"/>
    </row>
    <row r="180" spans="1:10" s="383" customFormat="1" ht="15.75" customHeight="1" x14ac:dyDescent="0.25">
      <c r="A180" s="386" t="s">
        <v>496</v>
      </c>
      <c r="B180" s="387" t="s">
        <v>207</v>
      </c>
      <c r="C180" s="388" t="s">
        <v>999</v>
      </c>
      <c r="D180" s="282" t="s">
        <v>476</v>
      </c>
      <c r="E180" s="280" t="s">
        <v>1014</v>
      </c>
      <c r="F180" s="280" t="s">
        <v>1014</v>
      </c>
      <c r="G180" s="317" t="s">
        <v>1014</v>
      </c>
      <c r="H180" s="459" t="str">
        <f>всего!H180</f>
        <v xml:space="preserve"> -</v>
      </c>
      <c r="I180" s="301"/>
      <c r="J180" s="384"/>
    </row>
    <row r="181" spans="1:10" s="383" customFormat="1" ht="31.5" customHeight="1" x14ac:dyDescent="0.25">
      <c r="A181" s="386" t="s">
        <v>497</v>
      </c>
      <c r="B181" s="398" t="s">
        <v>498</v>
      </c>
      <c r="C181" s="388" t="s">
        <v>999</v>
      </c>
      <c r="D181" s="280">
        <v>0</v>
      </c>
      <c r="E181" s="280">
        <v>0</v>
      </c>
      <c r="F181" s="280">
        <f>E181-D181</f>
        <v>0</v>
      </c>
      <c r="G181" s="317">
        <v>0</v>
      </c>
      <c r="H181" s="459" t="str">
        <f>всего!H181</f>
        <v xml:space="preserve"> -</v>
      </c>
      <c r="I181" s="301"/>
      <c r="J181" s="384"/>
    </row>
    <row r="182" spans="1:10" s="383" customFormat="1" ht="15.75" customHeight="1" x14ac:dyDescent="0.25">
      <c r="A182" s="386" t="s">
        <v>499</v>
      </c>
      <c r="B182" s="397" t="s">
        <v>500</v>
      </c>
      <c r="C182" s="388" t="s">
        <v>999</v>
      </c>
      <c r="D182" s="338">
        <v>0</v>
      </c>
      <c r="E182" s="280">
        <v>0</v>
      </c>
      <c r="F182" s="280">
        <f>E182-D182</f>
        <v>0</v>
      </c>
      <c r="G182" s="317">
        <v>0</v>
      </c>
      <c r="H182" s="459" t="str">
        <f>всего!H182</f>
        <v xml:space="preserve"> -</v>
      </c>
      <c r="I182" s="301"/>
      <c r="J182" s="384"/>
    </row>
    <row r="183" spans="1:10" s="383" customFormat="1" ht="15.75" customHeight="1" x14ac:dyDescent="0.25">
      <c r="A183" s="386" t="s">
        <v>501</v>
      </c>
      <c r="B183" s="397" t="s">
        <v>502</v>
      </c>
      <c r="C183" s="388" t="s">
        <v>999</v>
      </c>
      <c r="D183" s="338">
        <v>0</v>
      </c>
      <c r="E183" s="280">
        <v>0</v>
      </c>
      <c r="F183" s="280">
        <f>E183-D183</f>
        <v>0</v>
      </c>
      <c r="G183" s="317">
        <v>0</v>
      </c>
      <c r="H183" s="459" t="str">
        <f>всего!H183</f>
        <v xml:space="preserve"> -</v>
      </c>
      <c r="I183" s="301"/>
      <c r="J183" s="384"/>
    </row>
    <row r="184" spans="1:10" s="383" customFormat="1" x14ac:dyDescent="0.25">
      <c r="A184" s="386" t="s">
        <v>503</v>
      </c>
      <c r="B184" s="393" t="s">
        <v>325</v>
      </c>
      <c r="C184" s="388" t="s">
        <v>999</v>
      </c>
      <c r="D184" s="280">
        <v>3271.5166993959592</v>
      </c>
      <c r="E184" s="280">
        <v>5106.205422779778</v>
      </c>
      <c r="F184" s="280">
        <f>E184-D184</f>
        <v>1834.6887233838188</v>
      </c>
      <c r="G184" s="317">
        <f>F184/D184*100</f>
        <v>56.080677311614181</v>
      </c>
      <c r="H184" s="459" t="str">
        <f>всего!H184</f>
        <v>Поступления по Соглашениям о компенсации потерь</v>
      </c>
      <c r="I184" s="301"/>
      <c r="J184" s="384"/>
    </row>
    <row r="185" spans="1:10" s="383" customFormat="1" x14ac:dyDescent="0.25">
      <c r="A185" s="386" t="s">
        <v>504</v>
      </c>
      <c r="B185" s="396" t="s">
        <v>505</v>
      </c>
      <c r="C185" s="388" t="s">
        <v>999</v>
      </c>
      <c r="D185" s="280">
        <v>102521.05041189508</v>
      </c>
      <c r="E185" s="280">
        <v>105332.9852472879</v>
      </c>
      <c r="F185" s="280">
        <f>E185-D185</f>
        <v>2811.9348353928217</v>
      </c>
      <c r="G185" s="317">
        <f>F185/D185*100</f>
        <v>2.7427877729455696</v>
      </c>
      <c r="H185" s="459" t="str">
        <f>всего!H185</f>
        <v xml:space="preserve"> -</v>
      </c>
      <c r="I185" s="301"/>
      <c r="J185" s="384"/>
    </row>
    <row r="186" spans="1:10" s="383" customFormat="1" ht="15.75" customHeight="1" x14ac:dyDescent="0.25">
      <c r="A186" s="386" t="s">
        <v>506</v>
      </c>
      <c r="B186" s="398" t="s">
        <v>507</v>
      </c>
      <c r="C186" s="388" t="s">
        <v>999</v>
      </c>
      <c r="D186" s="280">
        <v>0</v>
      </c>
      <c r="E186" s="280">
        <v>0</v>
      </c>
      <c r="F186" s="280">
        <v>0</v>
      </c>
      <c r="G186" s="317">
        <v>0</v>
      </c>
      <c r="H186" s="459" t="str">
        <f>всего!H186</f>
        <v xml:space="preserve"> -</v>
      </c>
      <c r="I186" s="301"/>
      <c r="J186" s="384"/>
    </row>
    <row r="187" spans="1:10" s="383" customFormat="1" x14ac:dyDescent="0.25">
      <c r="A187" s="386" t="s">
        <v>508</v>
      </c>
      <c r="B187" s="398" t="s">
        <v>509</v>
      </c>
      <c r="C187" s="388" t="s">
        <v>999</v>
      </c>
      <c r="D187" s="280">
        <v>16854.495631214046</v>
      </c>
      <c r="E187" s="280">
        <f>E190+E188</f>
        <v>17690.354068727429</v>
      </c>
      <c r="F187" s="280">
        <f>E187-D187</f>
        <v>835.85843751338325</v>
      </c>
      <c r="G187" s="317">
        <f>F187/D187*100</f>
        <v>4.9592610529703256</v>
      </c>
      <c r="H187" s="459" t="str">
        <f>всего!H187</f>
        <v xml:space="preserve"> -</v>
      </c>
      <c r="I187" s="301"/>
      <c r="J187" s="384"/>
    </row>
    <row r="188" spans="1:10" s="383" customFormat="1" ht="31.5" customHeight="1" x14ac:dyDescent="0.25">
      <c r="A188" s="386" t="s">
        <v>510</v>
      </c>
      <c r="B188" s="397" t="s">
        <v>511</v>
      </c>
      <c r="C188" s="388" t="s">
        <v>999</v>
      </c>
      <c r="D188" s="280">
        <v>0</v>
      </c>
      <c r="E188" s="280">
        <v>0</v>
      </c>
      <c r="F188" s="280">
        <f>E188-D188</f>
        <v>0</v>
      </c>
      <c r="G188" s="317">
        <v>0</v>
      </c>
      <c r="H188" s="459" t="str">
        <f>всего!H188</f>
        <v xml:space="preserve"> -</v>
      </c>
      <c r="I188" s="301"/>
      <c r="J188" s="384"/>
    </row>
    <row r="189" spans="1:10" s="383" customFormat="1" ht="15.75" customHeight="1" x14ac:dyDescent="0.25">
      <c r="A189" s="386" t="s">
        <v>512</v>
      </c>
      <c r="B189" s="397" t="s">
        <v>513</v>
      </c>
      <c r="C189" s="388" t="s">
        <v>999</v>
      </c>
      <c r="D189" s="280">
        <v>0</v>
      </c>
      <c r="E189" s="280">
        <v>0</v>
      </c>
      <c r="F189" s="280">
        <v>0</v>
      </c>
      <c r="G189" s="317">
        <v>0</v>
      </c>
      <c r="H189" s="322" t="s">
        <v>1014</v>
      </c>
      <c r="I189" s="301"/>
      <c r="J189" s="384"/>
    </row>
    <row r="190" spans="1:10" s="383" customFormat="1" x14ac:dyDescent="0.25">
      <c r="A190" s="386" t="s">
        <v>514</v>
      </c>
      <c r="B190" s="397" t="s">
        <v>515</v>
      </c>
      <c r="C190" s="388" t="s">
        <v>999</v>
      </c>
      <c r="D190" s="280">
        <v>16854.495631214046</v>
      </c>
      <c r="E190" s="280">
        <v>17690.354068727429</v>
      </c>
      <c r="F190" s="280">
        <f>E190-D190</f>
        <v>835.85843751338325</v>
      </c>
      <c r="G190" s="317">
        <f>F190/D190*100</f>
        <v>4.9592610529703256</v>
      </c>
      <c r="H190" s="322" t="s">
        <v>1014</v>
      </c>
      <c r="I190" s="301"/>
      <c r="J190" s="384"/>
    </row>
    <row r="191" spans="1:10" s="383" customFormat="1" ht="31.5" x14ac:dyDescent="0.25">
      <c r="A191" s="386" t="s">
        <v>516</v>
      </c>
      <c r="B191" s="398" t="s">
        <v>517</v>
      </c>
      <c r="C191" s="388" t="s">
        <v>999</v>
      </c>
      <c r="D191" s="280">
        <v>17231.283636388755</v>
      </c>
      <c r="E191" s="280">
        <v>16549.639141440097</v>
      </c>
      <c r="F191" s="280">
        <f>E191-D191</f>
        <v>-681.64449494865767</v>
      </c>
      <c r="G191" s="317">
        <f>F191/D191*100</f>
        <v>-3.9558544176544781</v>
      </c>
      <c r="H191" s="322" t="s">
        <v>1014</v>
      </c>
      <c r="I191" s="301"/>
      <c r="J191" s="384"/>
    </row>
    <row r="192" spans="1:10" s="383" customFormat="1" ht="31.5" x14ac:dyDescent="0.25">
      <c r="A192" s="386" t="s">
        <v>518</v>
      </c>
      <c r="B192" s="398" t="s">
        <v>519</v>
      </c>
      <c r="C192" s="388" t="s">
        <v>999</v>
      </c>
      <c r="D192" s="280">
        <v>37666.222385503999</v>
      </c>
      <c r="E192" s="280">
        <v>38004.151854060001</v>
      </c>
      <c r="F192" s="280">
        <f>E192-D192</f>
        <v>337.92946855600167</v>
      </c>
      <c r="G192" s="317">
        <f>F192/D192*100</f>
        <v>0.89716846329154376</v>
      </c>
      <c r="H192" s="322" t="s">
        <v>1014</v>
      </c>
      <c r="I192" s="301"/>
      <c r="J192" s="384"/>
    </row>
    <row r="193" spans="1:10" s="383" customFormat="1" ht="15.75" customHeight="1" x14ac:dyDescent="0.25">
      <c r="A193" s="386" t="s">
        <v>520</v>
      </c>
      <c r="B193" s="398" t="s">
        <v>521</v>
      </c>
      <c r="C193" s="388" t="s">
        <v>999</v>
      </c>
      <c r="D193" s="280" t="s">
        <v>476</v>
      </c>
      <c r="E193" s="280" t="s">
        <v>1014</v>
      </c>
      <c r="F193" s="280" t="s">
        <v>1014</v>
      </c>
      <c r="G193" s="317" t="s">
        <v>1014</v>
      </c>
      <c r="H193" s="322" t="s">
        <v>1014</v>
      </c>
      <c r="I193" s="301"/>
      <c r="J193" s="384"/>
    </row>
    <row r="194" spans="1:10" s="383" customFormat="1" x14ac:dyDescent="0.25">
      <c r="A194" s="386" t="s">
        <v>522</v>
      </c>
      <c r="B194" s="398" t="s">
        <v>523</v>
      </c>
      <c r="C194" s="388" t="s">
        <v>999</v>
      </c>
      <c r="D194" s="280">
        <v>8081.5454462490334</v>
      </c>
      <c r="E194" s="280">
        <v>8930.2079510455733</v>
      </c>
      <c r="F194" s="280">
        <f>E194-D194</f>
        <v>848.66250479653991</v>
      </c>
      <c r="G194" s="317">
        <f>F194/D194*100</f>
        <v>10.501240269464027</v>
      </c>
      <c r="H194" s="322" t="s">
        <v>1014</v>
      </c>
      <c r="I194" s="301"/>
      <c r="J194" s="384"/>
    </row>
    <row r="195" spans="1:10" s="383" customFormat="1" ht="31.5" x14ac:dyDescent="0.25">
      <c r="A195" s="386" t="s">
        <v>524</v>
      </c>
      <c r="B195" s="398" t="s">
        <v>525</v>
      </c>
      <c r="C195" s="388" t="s">
        <v>999</v>
      </c>
      <c r="D195" s="280">
        <v>2263.172311814003</v>
      </c>
      <c r="E195" s="280">
        <v>1866.9039712024094</v>
      </c>
      <c r="F195" s="280">
        <f>E195-D195</f>
        <v>-396.26834061159366</v>
      </c>
      <c r="G195" s="317">
        <f>F195/D195*100</f>
        <v>-17.509419788454917</v>
      </c>
      <c r="H195" s="295" t="s">
        <v>1074</v>
      </c>
      <c r="I195" s="301"/>
      <c r="J195" s="384"/>
    </row>
    <row r="196" spans="1:10" s="383" customFormat="1" x14ac:dyDescent="0.25">
      <c r="A196" s="386" t="s">
        <v>526</v>
      </c>
      <c r="B196" s="398" t="s">
        <v>527</v>
      </c>
      <c r="C196" s="388" t="s">
        <v>999</v>
      </c>
      <c r="D196" s="280">
        <v>3069.1853123527067</v>
      </c>
      <c r="E196" s="280">
        <v>6135.0372607658446</v>
      </c>
      <c r="F196" s="280">
        <f>E196-D196</f>
        <v>3065.851948413138</v>
      </c>
      <c r="G196" s="317">
        <f>F196/D196*100</f>
        <v>99.891392548825479</v>
      </c>
      <c r="H196" s="322" t="s">
        <v>1076</v>
      </c>
      <c r="I196" s="301"/>
      <c r="J196" s="384"/>
    </row>
    <row r="197" spans="1:10" s="383" customFormat="1" x14ac:dyDescent="0.25">
      <c r="A197" s="386" t="s">
        <v>528</v>
      </c>
      <c r="B197" s="397" t="s">
        <v>529</v>
      </c>
      <c r="C197" s="388" t="s">
        <v>999</v>
      </c>
      <c r="D197" s="280">
        <v>794.7534947755704</v>
      </c>
      <c r="E197" s="280">
        <v>1153.7998936684589</v>
      </c>
      <c r="F197" s="280">
        <f>E197-D197</f>
        <v>359.04639889288853</v>
      </c>
      <c r="G197" s="317">
        <f>F197/D197*100</f>
        <v>45.177077075235673</v>
      </c>
      <c r="H197" s="322" t="s">
        <v>1077</v>
      </c>
      <c r="I197" s="301"/>
      <c r="J197" s="384"/>
    </row>
    <row r="198" spans="1:10" s="383" customFormat="1" x14ac:dyDescent="0.25">
      <c r="A198" s="386" t="s">
        <v>530</v>
      </c>
      <c r="B198" s="398" t="s">
        <v>531</v>
      </c>
      <c r="C198" s="388" t="s">
        <v>999</v>
      </c>
      <c r="D198" s="280">
        <v>2610.5558448764564</v>
      </c>
      <c r="E198" s="280">
        <v>2628.3037183409765</v>
      </c>
      <c r="F198" s="280">
        <f t="shared" ref="F198:F252" si="12">E198-D198</f>
        <v>17.747873464520126</v>
      </c>
      <c r="G198" s="317">
        <f t="shared" ref="G198:G252" si="13">F198/D198*100</f>
        <v>0.67985036594227832</v>
      </c>
      <c r="H198" s="322" t="s">
        <v>1014</v>
      </c>
      <c r="I198" s="301"/>
      <c r="J198" s="384"/>
    </row>
    <row r="199" spans="1:10" s="383" customFormat="1" ht="24.75" customHeight="1" x14ac:dyDescent="0.25">
      <c r="A199" s="386" t="s">
        <v>532</v>
      </c>
      <c r="B199" s="398" t="s">
        <v>533</v>
      </c>
      <c r="C199" s="388" t="s">
        <v>999</v>
      </c>
      <c r="D199" s="280">
        <v>6098.7653992176201</v>
      </c>
      <c r="E199" s="280">
        <v>4895.5627048380957</v>
      </c>
      <c r="F199" s="280">
        <f t="shared" si="12"/>
        <v>-1203.2026943795245</v>
      </c>
      <c r="G199" s="317">
        <f t="shared" si="13"/>
        <v>-19.728627281414649</v>
      </c>
      <c r="H199" s="322" t="s">
        <v>1014</v>
      </c>
      <c r="I199" s="301"/>
      <c r="J199" s="384"/>
    </row>
    <row r="200" spans="1:10" s="383" customFormat="1" x14ac:dyDescent="0.25">
      <c r="A200" s="386" t="s">
        <v>534</v>
      </c>
      <c r="B200" s="398" t="s">
        <v>535</v>
      </c>
      <c r="C200" s="388" t="s">
        <v>999</v>
      </c>
      <c r="D200" s="280">
        <v>855.80551834696303</v>
      </c>
      <c r="E200" s="280">
        <v>961.08986101385415</v>
      </c>
      <c r="F200" s="280">
        <f t="shared" si="12"/>
        <v>105.28434266689112</v>
      </c>
      <c r="G200" s="317">
        <f t="shared" si="13"/>
        <v>12.302367817194474</v>
      </c>
      <c r="H200" s="322" t="s">
        <v>1014</v>
      </c>
      <c r="I200" s="301"/>
      <c r="J200" s="384"/>
    </row>
    <row r="201" spans="1:10" s="383" customFormat="1" ht="31.5" x14ac:dyDescent="0.25">
      <c r="A201" s="386" t="s">
        <v>536</v>
      </c>
      <c r="B201" s="398" t="s">
        <v>537</v>
      </c>
      <c r="C201" s="388" t="s">
        <v>999</v>
      </c>
      <c r="D201" s="280">
        <v>1679.5620296556117</v>
      </c>
      <c r="E201" s="280">
        <v>1933.6621156384308</v>
      </c>
      <c r="F201" s="280">
        <f t="shared" si="12"/>
        <v>254.10008598281911</v>
      </c>
      <c r="G201" s="317">
        <f t="shared" si="13"/>
        <v>15.128949184146624</v>
      </c>
      <c r="H201" s="322" t="s">
        <v>1014</v>
      </c>
      <c r="I201" s="301"/>
      <c r="J201" s="384"/>
    </row>
    <row r="202" spans="1:10" s="383" customFormat="1" x14ac:dyDescent="0.25">
      <c r="A202" s="386" t="s">
        <v>538</v>
      </c>
      <c r="B202" s="398" t="s">
        <v>539</v>
      </c>
      <c r="C202" s="388" t="s">
        <v>999</v>
      </c>
      <c r="D202" s="280">
        <v>6110.4568962758922</v>
      </c>
      <c r="E202" s="280">
        <f>E185-E187-E191-E192-E194-E195-E196-E198-E199-E200-E201</f>
        <v>5738.0726002151778</v>
      </c>
      <c r="F202" s="280">
        <f t="shared" si="12"/>
        <v>-372.38429606071441</v>
      </c>
      <c r="G202" s="317">
        <f t="shared" si="13"/>
        <v>-6.0942136141680248</v>
      </c>
      <c r="H202" s="322" t="s">
        <v>1014</v>
      </c>
      <c r="I202" s="301"/>
      <c r="J202" s="384"/>
    </row>
    <row r="203" spans="1:10" s="383" customFormat="1" x14ac:dyDescent="0.25">
      <c r="A203" s="386" t="s">
        <v>540</v>
      </c>
      <c r="B203" s="396" t="s">
        <v>541</v>
      </c>
      <c r="C203" s="388" t="s">
        <v>999</v>
      </c>
      <c r="D203" s="280">
        <v>18.646768748420456</v>
      </c>
      <c r="E203" s="280">
        <f>E204</f>
        <v>52.313105787261399</v>
      </c>
      <c r="F203" s="280">
        <f t="shared" si="12"/>
        <v>33.666337038840943</v>
      </c>
      <c r="G203" s="317">
        <f t="shared" si="13"/>
        <v>180.54783374568731</v>
      </c>
      <c r="H203" s="322" t="s">
        <v>1014</v>
      </c>
      <c r="I203" s="301"/>
      <c r="J203" s="384"/>
    </row>
    <row r="204" spans="1:10" s="383" customFormat="1" x14ac:dyDescent="0.25">
      <c r="A204" s="386" t="s">
        <v>542</v>
      </c>
      <c r="B204" s="398" t="s">
        <v>543</v>
      </c>
      <c r="C204" s="388" t="s">
        <v>999</v>
      </c>
      <c r="D204" s="280">
        <v>18.646768748420456</v>
      </c>
      <c r="E204" s="280">
        <v>52.313105787261399</v>
      </c>
      <c r="F204" s="280">
        <f t="shared" si="12"/>
        <v>33.666337038840943</v>
      </c>
      <c r="G204" s="317">
        <f t="shared" si="13"/>
        <v>180.54783374568731</v>
      </c>
      <c r="H204" s="322" t="s">
        <v>1014</v>
      </c>
      <c r="I204" s="301"/>
      <c r="J204" s="384"/>
    </row>
    <row r="205" spans="1:10" s="383" customFormat="1" ht="15.75" customHeight="1" x14ac:dyDescent="0.25">
      <c r="A205" s="386" t="s">
        <v>544</v>
      </c>
      <c r="B205" s="398" t="s">
        <v>545</v>
      </c>
      <c r="C205" s="388" t="s">
        <v>999</v>
      </c>
      <c r="D205" s="280">
        <v>0</v>
      </c>
      <c r="E205" s="280">
        <v>0</v>
      </c>
      <c r="F205" s="280">
        <f t="shared" si="12"/>
        <v>0</v>
      </c>
      <c r="G205" s="317">
        <v>0</v>
      </c>
      <c r="H205" s="322" t="s">
        <v>1014</v>
      </c>
      <c r="I205" s="301"/>
      <c r="J205" s="384"/>
    </row>
    <row r="206" spans="1:10" s="383" customFormat="1" ht="31.5" customHeight="1" x14ac:dyDescent="0.25">
      <c r="A206" s="386" t="s">
        <v>546</v>
      </c>
      <c r="B206" s="397" t="s">
        <v>547</v>
      </c>
      <c r="C206" s="388" t="s">
        <v>999</v>
      </c>
      <c r="D206" s="280">
        <v>0</v>
      </c>
      <c r="E206" s="280">
        <v>0</v>
      </c>
      <c r="F206" s="280">
        <f t="shared" si="12"/>
        <v>0</v>
      </c>
      <c r="G206" s="317">
        <v>0</v>
      </c>
      <c r="H206" s="322" t="s">
        <v>1014</v>
      </c>
      <c r="I206" s="301"/>
      <c r="J206" s="384"/>
    </row>
    <row r="207" spans="1:10" s="383" customFormat="1" ht="15.75" customHeight="1" x14ac:dyDescent="0.25">
      <c r="A207" s="386" t="s">
        <v>548</v>
      </c>
      <c r="B207" s="399" t="s">
        <v>251</v>
      </c>
      <c r="C207" s="388" t="s">
        <v>999</v>
      </c>
      <c r="D207" s="280">
        <v>0</v>
      </c>
      <c r="E207" s="280">
        <v>0</v>
      </c>
      <c r="F207" s="280">
        <f t="shared" si="12"/>
        <v>0</v>
      </c>
      <c r="G207" s="317">
        <v>0</v>
      </c>
      <c r="H207" s="322" t="s">
        <v>1014</v>
      </c>
      <c r="I207" s="301"/>
      <c r="J207" s="384"/>
    </row>
    <row r="208" spans="1:10" s="383" customFormat="1" ht="15.75" customHeight="1" x14ac:dyDescent="0.25">
      <c r="A208" s="386" t="s">
        <v>549</v>
      </c>
      <c r="B208" s="399" t="s">
        <v>255</v>
      </c>
      <c r="C208" s="388" t="s">
        <v>999</v>
      </c>
      <c r="D208" s="280">
        <v>0</v>
      </c>
      <c r="E208" s="280">
        <v>0</v>
      </c>
      <c r="F208" s="280">
        <f t="shared" si="12"/>
        <v>0</v>
      </c>
      <c r="G208" s="317">
        <v>0</v>
      </c>
      <c r="H208" s="322" t="s">
        <v>1014</v>
      </c>
      <c r="I208" s="301"/>
      <c r="J208" s="384"/>
    </row>
    <row r="209" spans="1:12" s="383" customFormat="1" ht="15.75" customHeight="1" x14ac:dyDescent="0.25">
      <c r="A209" s="386" t="s">
        <v>550</v>
      </c>
      <c r="B209" s="398" t="s">
        <v>551</v>
      </c>
      <c r="C209" s="388" t="s">
        <v>999</v>
      </c>
      <c r="D209" s="280">
        <v>0</v>
      </c>
      <c r="E209" s="280">
        <v>0</v>
      </c>
      <c r="F209" s="280">
        <f t="shared" si="12"/>
        <v>0</v>
      </c>
      <c r="G209" s="317">
        <v>0</v>
      </c>
      <c r="H209" s="322" t="s">
        <v>1014</v>
      </c>
      <c r="I209" s="301"/>
      <c r="J209" s="384"/>
    </row>
    <row r="210" spans="1:12" s="383" customFormat="1" x14ac:dyDescent="0.25">
      <c r="A210" s="386" t="s">
        <v>552</v>
      </c>
      <c r="B210" s="396" t="s">
        <v>553</v>
      </c>
      <c r="C210" s="388" t="s">
        <v>999</v>
      </c>
      <c r="D210" s="280">
        <v>20241.756346720002</v>
      </c>
      <c r="E210" s="280">
        <f>E373</f>
        <v>24139.58064317</v>
      </c>
      <c r="F210" s="280">
        <f t="shared" si="12"/>
        <v>3897.8242964499987</v>
      </c>
      <c r="G210" s="317">
        <f t="shared" si="13"/>
        <v>19.256354190241041</v>
      </c>
      <c r="H210" s="322" t="s">
        <v>1014</v>
      </c>
      <c r="I210" s="301"/>
      <c r="J210" s="384"/>
    </row>
    <row r="211" spans="1:12" s="383" customFormat="1" x14ac:dyDescent="0.25">
      <c r="A211" s="386" t="s">
        <v>554</v>
      </c>
      <c r="B211" s="398" t="s">
        <v>555</v>
      </c>
      <c r="C211" s="388" t="s">
        <v>999</v>
      </c>
      <c r="D211" s="280">
        <v>19773.059988819972</v>
      </c>
      <c r="E211" s="280">
        <f>E212+E213+E214+E215+E216+E217</f>
        <v>24139.580637320025</v>
      </c>
      <c r="F211" s="280">
        <f t="shared" si="12"/>
        <v>4366.5206485000526</v>
      </c>
      <c r="G211" s="317">
        <f t="shared" si="13"/>
        <v>22.083181110910292</v>
      </c>
      <c r="H211" s="322" t="s">
        <v>1014</v>
      </c>
      <c r="I211" s="301"/>
      <c r="J211" s="384"/>
    </row>
    <row r="212" spans="1:12" s="383" customFormat="1" x14ac:dyDescent="0.25">
      <c r="A212" s="386" t="s">
        <v>556</v>
      </c>
      <c r="B212" s="397" t="s">
        <v>557</v>
      </c>
      <c r="C212" s="388" t="s">
        <v>999</v>
      </c>
      <c r="D212" s="281">
        <v>6981.0955477199941</v>
      </c>
      <c r="E212" s="280">
        <v>7868.6031103100058</v>
      </c>
      <c r="F212" s="280">
        <f t="shared" si="12"/>
        <v>887.50756259001173</v>
      </c>
      <c r="G212" s="317">
        <f t="shared" si="13"/>
        <v>12.713012685807875</v>
      </c>
      <c r="H212" s="322" t="s">
        <v>1014</v>
      </c>
      <c r="I212" s="301"/>
      <c r="J212" s="384"/>
      <c r="L212" s="384"/>
    </row>
    <row r="213" spans="1:12" s="383" customFormat="1" x14ac:dyDescent="0.25">
      <c r="A213" s="386" t="s">
        <v>558</v>
      </c>
      <c r="B213" s="397" t="s">
        <v>559</v>
      </c>
      <c r="C213" s="388" t="s">
        <v>999</v>
      </c>
      <c r="D213" s="281">
        <v>12002.824851709976</v>
      </c>
      <c r="E213" s="280">
        <v>15502.804572890018</v>
      </c>
      <c r="F213" s="280">
        <f t="shared" si="12"/>
        <v>3499.9797211800415</v>
      </c>
      <c r="G213" s="317">
        <f t="shared" si="13"/>
        <v>29.159633373150644</v>
      </c>
      <c r="H213" s="322" t="s">
        <v>1014</v>
      </c>
      <c r="I213" s="301"/>
      <c r="J213" s="384"/>
    </row>
    <row r="214" spans="1:12" s="383" customFormat="1" x14ac:dyDescent="0.25">
      <c r="A214" s="386" t="s">
        <v>560</v>
      </c>
      <c r="B214" s="397" t="s">
        <v>561</v>
      </c>
      <c r="C214" s="388" t="s">
        <v>999</v>
      </c>
      <c r="D214" s="281">
        <v>0</v>
      </c>
      <c r="E214" s="280">
        <v>9.2230404599999982</v>
      </c>
      <c r="F214" s="280">
        <f t="shared" si="12"/>
        <v>9.2230404599999982</v>
      </c>
      <c r="G214" s="317" t="s">
        <v>1014</v>
      </c>
      <c r="H214" s="322" t="s">
        <v>1014</v>
      </c>
      <c r="I214" s="301"/>
      <c r="J214" s="384"/>
    </row>
    <row r="215" spans="1:12" s="383" customFormat="1" x14ac:dyDescent="0.25">
      <c r="A215" s="386" t="s">
        <v>562</v>
      </c>
      <c r="B215" s="397" t="s">
        <v>563</v>
      </c>
      <c r="C215" s="388" t="s">
        <v>999</v>
      </c>
      <c r="D215" s="281">
        <v>789.13958938999986</v>
      </c>
      <c r="E215" s="280">
        <v>758.94991366000022</v>
      </c>
      <c r="F215" s="280">
        <f t="shared" si="12"/>
        <v>-30.189675729999635</v>
      </c>
      <c r="G215" s="317">
        <f t="shared" si="13"/>
        <v>-3.8256445546390689</v>
      </c>
      <c r="H215" s="322" t="s">
        <v>1014</v>
      </c>
      <c r="I215" s="301"/>
      <c r="J215" s="384"/>
    </row>
    <row r="216" spans="1:12" s="383" customFormat="1" x14ac:dyDescent="0.25">
      <c r="A216" s="386" t="s">
        <v>564</v>
      </c>
      <c r="B216" s="397" t="s">
        <v>565</v>
      </c>
      <c r="C216" s="388" t="s">
        <v>999</v>
      </c>
      <c r="D216" s="281">
        <v>0</v>
      </c>
      <c r="E216" s="280">
        <v>0</v>
      </c>
      <c r="F216" s="280">
        <f t="shared" si="12"/>
        <v>0</v>
      </c>
      <c r="G216" s="317">
        <v>0</v>
      </c>
      <c r="H216" s="322" t="s">
        <v>1014</v>
      </c>
      <c r="I216" s="301"/>
      <c r="J216" s="384"/>
      <c r="L216" s="384"/>
    </row>
    <row r="217" spans="1:12" s="383" customFormat="1" x14ac:dyDescent="0.25">
      <c r="A217" s="386" t="s">
        <v>566</v>
      </c>
      <c r="B217" s="397" t="s">
        <v>567</v>
      </c>
      <c r="C217" s="388" t="s">
        <v>999</v>
      </c>
      <c r="D217" s="281">
        <v>0</v>
      </c>
      <c r="E217" s="280">
        <v>0</v>
      </c>
      <c r="F217" s="280">
        <f t="shared" si="12"/>
        <v>0</v>
      </c>
      <c r="G217" s="317">
        <v>0</v>
      </c>
      <c r="H217" s="322" t="s">
        <v>1014</v>
      </c>
      <c r="I217" s="301"/>
      <c r="J217" s="384"/>
    </row>
    <row r="218" spans="1:12" s="383" customFormat="1" x14ac:dyDescent="0.25">
      <c r="A218" s="386" t="s">
        <v>568</v>
      </c>
      <c r="B218" s="398" t="s">
        <v>569</v>
      </c>
      <c r="C218" s="388" t="s">
        <v>999</v>
      </c>
      <c r="D218" s="281">
        <v>0</v>
      </c>
      <c r="E218" s="280">
        <v>0</v>
      </c>
      <c r="F218" s="280">
        <f t="shared" si="12"/>
        <v>0</v>
      </c>
      <c r="G218" s="317">
        <v>0</v>
      </c>
      <c r="H218" s="322" t="s">
        <v>1014</v>
      </c>
      <c r="I218" s="301"/>
      <c r="J218" s="384"/>
    </row>
    <row r="219" spans="1:12" s="383" customFormat="1" x14ac:dyDescent="0.25">
      <c r="A219" s="386" t="s">
        <v>570</v>
      </c>
      <c r="B219" s="398" t="s">
        <v>571</v>
      </c>
      <c r="C219" s="388" t="s">
        <v>999</v>
      </c>
      <c r="D219" s="281">
        <v>468.69635790000001</v>
      </c>
      <c r="E219" s="280">
        <v>0</v>
      </c>
      <c r="F219" s="280">
        <f t="shared" si="12"/>
        <v>-468.69635790000001</v>
      </c>
      <c r="G219" s="317">
        <f t="shared" si="13"/>
        <v>-100</v>
      </c>
      <c r="H219" s="322" t="str">
        <f>м!H219</f>
        <v xml:space="preserve"> -</v>
      </c>
      <c r="I219" s="301"/>
      <c r="J219" s="384"/>
    </row>
    <row r="220" spans="1:12" s="383" customFormat="1" x14ac:dyDescent="0.25">
      <c r="A220" s="386" t="s">
        <v>572</v>
      </c>
      <c r="B220" s="398" t="s">
        <v>378</v>
      </c>
      <c r="C220" s="388" t="s">
        <v>1014</v>
      </c>
      <c r="D220" s="280">
        <v>0</v>
      </c>
      <c r="E220" s="280">
        <v>0</v>
      </c>
      <c r="F220" s="280">
        <f t="shared" ref="F220" si="14">E220-D220</f>
        <v>0</v>
      </c>
      <c r="G220" s="317">
        <v>0</v>
      </c>
      <c r="H220" s="322" t="s">
        <v>1014</v>
      </c>
      <c r="I220" s="301"/>
      <c r="J220" s="384"/>
    </row>
    <row r="221" spans="1:12" s="383" customFormat="1" ht="31.5" x14ac:dyDescent="0.25">
      <c r="A221" s="386" t="s">
        <v>573</v>
      </c>
      <c r="B221" s="398" t="s">
        <v>574</v>
      </c>
      <c r="C221" s="388" t="s">
        <v>999</v>
      </c>
      <c r="D221" s="280">
        <v>468.69635790000001</v>
      </c>
      <c r="E221" s="280">
        <v>706.22869744000752</v>
      </c>
      <c r="F221" s="280">
        <f t="shared" si="12"/>
        <v>237.53233954000751</v>
      </c>
      <c r="G221" s="317">
        <f t="shared" si="13"/>
        <v>50.679365336712699</v>
      </c>
      <c r="H221" s="322" t="s">
        <v>1014</v>
      </c>
      <c r="I221" s="301"/>
      <c r="J221" s="384"/>
    </row>
    <row r="222" spans="1:12" s="383" customFormat="1" x14ac:dyDescent="0.25">
      <c r="A222" s="386" t="s">
        <v>575</v>
      </c>
      <c r="B222" s="396" t="s">
        <v>576</v>
      </c>
      <c r="C222" s="388" t="s">
        <v>999</v>
      </c>
      <c r="D222" s="280">
        <v>12166.953106790879</v>
      </c>
      <c r="E222" s="280">
        <f>E223+E224+E234</f>
        <v>3637.7360296532243</v>
      </c>
      <c r="F222" s="280">
        <f t="shared" si="12"/>
        <v>-8529.217077137655</v>
      </c>
      <c r="G222" s="317">
        <f t="shared" si="13"/>
        <v>-70.101503657289072</v>
      </c>
      <c r="H222" s="322" t="s">
        <v>1014</v>
      </c>
      <c r="I222" s="301"/>
      <c r="J222" s="384"/>
    </row>
    <row r="223" spans="1:12" s="383" customFormat="1" ht="29.25" customHeight="1" x14ac:dyDescent="0.25">
      <c r="A223" s="386" t="s">
        <v>577</v>
      </c>
      <c r="B223" s="398" t="s">
        <v>578</v>
      </c>
      <c r="C223" s="388" t="s">
        <v>999</v>
      </c>
      <c r="D223" s="280">
        <v>0</v>
      </c>
      <c r="E223" s="280">
        <v>0</v>
      </c>
      <c r="F223" s="280">
        <f t="shared" si="12"/>
        <v>0</v>
      </c>
      <c r="G223" s="317">
        <v>0</v>
      </c>
      <c r="H223" s="322" t="s">
        <v>1014</v>
      </c>
      <c r="I223" s="301"/>
      <c r="J223" s="384"/>
    </row>
    <row r="224" spans="1:12" s="383" customFormat="1" x14ac:dyDescent="0.25">
      <c r="A224" s="386" t="s">
        <v>579</v>
      </c>
      <c r="B224" s="398" t="s">
        <v>580</v>
      </c>
      <c r="C224" s="388" t="s">
        <v>999</v>
      </c>
      <c r="D224" s="280">
        <v>11806.953106790879</v>
      </c>
      <c r="E224" s="280">
        <v>3300</v>
      </c>
      <c r="F224" s="280">
        <f t="shared" si="12"/>
        <v>-8506.9531067908792</v>
      </c>
      <c r="G224" s="317">
        <f t="shared" si="13"/>
        <v>-72.050367523675746</v>
      </c>
      <c r="H224" s="322" t="s">
        <v>1080</v>
      </c>
      <c r="I224" s="301"/>
      <c r="J224" s="384"/>
    </row>
    <row r="225" spans="1:10" s="383" customFormat="1" x14ac:dyDescent="0.25">
      <c r="A225" s="386" t="s">
        <v>581</v>
      </c>
      <c r="B225" s="397" t="s">
        <v>582</v>
      </c>
      <c r="C225" s="388" t="s">
        <v>999</v>
      </c>
      <c r="D225" s="280">
        <v>4799.9999999999982</v>
      </c>
      <c r="E225" s="280">
        <f>E224-E227-E226</f>
        <v>2278.3644963199972</v>
      </c>
      <c r="F225" s="280">
        <f t="shared" si="12"/>
        <v>-2521.635503680001</v>
      </c>
      <c r="G225" s="317">
        <f t="shared" si="13"/>
        <v>-52.534072993333368</v>
      </c>
      <c r="H225" s="322" t="s">
        <v>1014</v>
      </c>
      <c r="I225" s="301"/>
      <c r="J225" s="384"/>
    </row>
    <row r="226" spans="1:10" s="383" customFormat="1" x14ac:dyDescent="0.25">
      <c r="A226" s="386" t="s">
        <v>583</v>
      </c>
      <c r="B226" s="397" t="s">
        <v>584</v>
      </c>
      <c r="C226" s="388" t="s">
        <v>999</v>
      </c>
      <c r="D226" s="280">
        <v>0</v>
      </c>
      <c r="E226" s="280">
        <f>E431</f>
        <v>1021.6355036800029</v>
      </c>
      <c r="F226" s="280">
        <f t="shared" si="12"/>
        <v>1021.6355036800029</v>
      </c>
      <c r="G226" s="317" t="s">
        <v>1014</v>
      </c>
      <c r="H226" s="322" t="s">
        <v>1078</v>
      </c>
      <c r="I226" s="301"/>
      <c r="J226" s="384"/>
    </row>
    <row r="227" spans="1:10" s="383" customFormat="1" ht="31.5" x14ac:dyDescent="0.25">
      <c r="A227" s="386" t="s">
        <v>585</v>
      </c>
      <c r="B227" s="397" t="s">
        <v>586</v>
      </c>
      <c r="C227" s="388" t="s">
        <v>999</v>
      </c>
      <c r="D227" s="280">
        <v>7006.9531067908811</v>
      </c>
      <c r="E227" s="280">
        <f>E239</f>
        <v>0</v>
      </c>
      <c r="F227" s="280">
        <f t="shared" si="12"/>
        <v>-7006.9531067908811</v>
      </c>
      <c r="G227" s="317">
        <f t="shared" si="13"/>
        <v>-100</v>
      </c>
      <c r="H227" s="295" t="s">
        <v>1079</v>
      </c>
      <c r="I227" s="301"/>
      <c r="J227" s="384"/>
    </row>
    <row r="228" spans="1:10" s="383" customFormat="1" ht="15.75" customHeight="1" x14ac:dyDescent="0.25">
      <c r="A228" s="386" t="s">
        <v>587</v>
      </c>
      <c r="B228" s="398" t="s">
        <v>588</v>
      </c>
      <c r="C228" s="388" t="s">
        <v>999</v>
      </c>
      <c r="D228" s="280">
        <v>0</v>
      </c>
      <c r="E228" s="280">
        <v>0</v>
      </c>
      <c r="F228" s="280">
        <f t="shared" si="12"/>
        <v>0</v>
      </c>
      <c r="G228" s="317">
        <v>0</v>
      </c>
      <c r="H228" s="322" t="s">
        <v>1014</v>
      </c>
      <c r="I228" s="301"/>
      <c r="J228" s="384"/>
    </row>
    <row r="229" spans="1:10" s="383" customFormat="1" ht="15.75" customHeight="1" x14ac:dyDescent="0.25">
      <c r="A229" s="386" t="s">
        <v>589</v>
      </c>
      <c r="B229" s="398" t="s">
        <v>590</v>
      </c>
      <c r="C229" s="388" t="s">
        <v>999</v>
      </c>
      <c r="D229" s="280">
        <v>0</v>
      </c>
      <c r="E229" s="280">
        <v>0</v>
      </c>
      <c r="F229" s="280">
        <f t="shared" si="12"/>
        <v>0</v>
      </c>
      <c r="G229" s="317">
        <v>0</v>
      </c>
      <c r="H229" s="322" t="s">
        <v>1014</v>
      </c>
      <c r="I229" s="301"/>
      <c r="J229" s="384"/>
    </row>
    <row r="230" spans="1:10" s="383" customFormat="1" ht="15.75" customHeight="1" x14ac:dyDescent="0.25">
      <c r="A230" s="386" t="s">
        <v>591</v>
      </c>
      <c r="B230" s="397" t="s">
        <v>592</v>
      </c>
      <c r="C230" s="388" t="s">
        <v>999</v>
      </c>
      <c r="D230" s="280">
        <v>0</v>
      </c>
      <c r="E230" s="280">
        <v>0</v>
      </c>
      <c r="F230" s="280">
        <f t="shared" si="12"/>
        <v>0</v>
      </c>
      <c r="G230" s="317">
        <v>0</v>
      </c>
      <c r="H230" s="322" t="s">
        <v>1014</v>
      </c>
      <c r="I230" s="301"/>
      <c r="J230" s="384"/>
    </row>
    <row r="231" spans="1:10" s="383" customFormat="1" ht="15.75" customHeight="1" x14ac:dyDescent="0.25">
      <c r="A231" s="386" t="s">
        <v>593</v>
      </c>
      <c r="B231" s="397" t="s">
        <v>594</v>
      </c>
      <c r="C231" s="388" t="s">
        <v>999</v>
      </c>
      <c r="D231" s="280">
        <v>0</v>
      </c>
      <c r="E231" s="280">
        <v>0</v>
      </c>
      <c r="F231" s="280">
        <f t="shared" si="12"/>
        <v>0</v>
      </c>
      <c r="G231" s="317">
        <v>0</v>
      </c>
      <c r="H231" s="322" t="s">
        <v>1014</v>
      </c>
      <c r="I231" s="301"/>
      <c r="J231" s="384"/>
    </row>
    <row r="232" spans="1:10" s="383" customFormat="1" ht="15.75" customHeight="1" x14ac:dyDescent="0.25">
      <c r="A232" s="386" t="s">
        <v>595</v>
      </c>
      <c r="B232" s="398" t="s">
        <v>596</v>
      </c>
      <c r="C232" s="388" t="s">
        <v>999</v>
      </c>
      <c r="D232" s="280">
        <v>0</v>
      </c>
      <c r="E232" s="280">
        <v>0</v>
      </c>
      <c r="F232" s="280">
        <f t="shared" si="12"/>
        <v>0</v>
      </c>
      <c r="G232" s="317">
        <v>0</v>
      </c>
      <c r="H232" s="322" t="s">
        <v>1014</v>
      </c>
      <c r="I232" s="301"/>
      <c r="J232" s="384"/>
    </row>
    <row r="233" spans="1:10" s="383" customFormat="1" ht="15.75" customHeight="1" x14ac:dyDescent="0.25">
      <c r="A233" s="386" t="s">
        <v>597</v>
      </c>
      <c r="B233" s="398" t="s">
        <v>598</v>
      </c>
      <c r="C233" s="388" t="s">
        <v>999</v>
      </c>
      <c r="D233" s="280">
        <v>0</v>
      </c>
      <c r="E233" s="280">
        <v>0</v>
      </c>
      <c r="F233" s="280">
        <f t="shared" si="12"/>
        <v>0</v>
      </c>
      <c r="G233" s="317">
        <v>0</v>
      </c>
      <c r="H233" s="322" t="s">
        <v>1014</v>
      </c>
      <c r="I233" s="301"/>
      <c r="J233" s="384"/>
    </row>
    <row r="234" spans="1:10" s="383" customFormat="1" ht="31.5" x14ac:dyDescent="0.25">
      <c r="A234" s="386" t="s">
        <v>599</v>
      </c>
      <c r="B234" s="398" t="s">
        <v>600</v>
      </c>
      <c r="C234" s="388" t="s">
        <v>999</v>
      </c>
      <c r="D234" s="280">
        <v>360</v>
      </c>
      <c r="E234" s="280">
        <v>337.73602965322431</v>
      </c>
      <c r="F234" s="280">
        <f t="shared" si="12"/>
        <v>-22.263970346775693</v>
      </c>
      <c r="G234" s="317">
        <f>F234/D234*100</f>
        <v>-6.1844362074376926</v>
      </c>
      <c r="H234" s="295" t="s">
        <v>1021</v>
      </c>
      <c r="I234" s="301"/>
      <c r="J234" s="384"/>
    </row>
    <row r="235" spans="1:10" s="383" customFormat="1" x14ac:dyDescent="0.25">
      <c r="A235" s="386" t="s">
        <v>601</v>
      </c>
      <c r="B235" s="396" t="s">
        <v>602</v>
      </c>
      <c r="C235" s="388" t="s">
        <v>999</v>
      </c>
      <c r="D235" s="281">
        <v>11448.070556093458</v>
      </c>
      <c r="E235" s="280">
        <f>E236+E240</f>
        <v>4432.4458629125766</v>
      </c>
      <c r="F235" s="280">
        <f t="shared" si="12"/>
        <v>-7015.6246931808819</v>
      </c>
      <c r="G235" s="317">
        <f t="shared" si="13"/>
        <v>-61.282158061531852</v>
      </c>
      <c r="H235" s="322" t="s">
        <v>1081</v>
      </c>
      <c r="I235" s="301"/>
      <c r="J235" s="384"/>
    </row>
    <row r="236" spans="1:10" s="383" customFormat="1" x14ac:dyDescent="0.25">
      <c r="A236" s="386" t="s">
        <v>603</v>
      </c>
      <c r="B236" s="398" t="s">
        <v>604</v>
      </c>
      <c r="C236" s="388" t="s">
        <v>999</v>
      </c>
      <c r="D236" s="280">
        <v>10306.953106790881</v>
      </c>
      <c r="E236" s="280">
        <v>3300</v>
      </c>
      <c r="F236" s="280">
        <f t="shared" si="12"/>
        <v>-7006.9531067908811</v>
      </c>
      <c r="G236" s="317">
        <f t="shared" si="13"/>
        <v>-67.982778559206324</v>
      </c>
      <c r="H236" s="322" t="s">
        <v>1082</v>
      </c>
      <c r="I236" s="301"/>
      <c r="J236" s="384"/>
    </row>
    <row r="237" spans="1:10" s="383" customFormat="1" x14ac:dyDescent="0.25">
      <c r="A237" s="386" t="s">
        <v>605</v>
      </c>
      <c r="B237" s="397" t="s">
        <v>582</v>
      </c>
      <c r="C237" s="388" t="s">
        <v>999</v>
      </c>
      <c r="D237" s="280">
        <v>0</v>
      </c>
      <c r="E237" s="280">
        <f>E236-E238-E239</f>
        <v>0</v>
      </c>
      <c r="F237" s="280">
        <f t="shared" si="12"/>
        <v>0</v>
      </c>
      <c r="G237" s="317">
        <v>0</v>
      </c>
      <c r="H237" s="322" t="s">
        <v>1014</v>
      </c>
      <c r="I237" s="301"/>
      <c r="J237" s="384"/>
    </row>
    <row r="238" spans="1:10" s="383" customFormat="1" x14ac:dyDescent="0.25">
      <c r="A238" s="386" t="s">
        <v>606</v>
      </c>
      <c r="B238" s="397" t="s">
        <v>584</v>
      </c>
      <c r="C238" s="388" t="s">
        <v>999</v>
      </c>
      <c r="D238" s="280">
        <v>3300</v>
      </c>
      <c r="E238" s="280">
        <v>3300</v>
      </c>
      <c r="F238" s="280">
        <f t="shared" si="12"/>
        <v>0</v>
      </c>
      <c r="G238" s="317">
        <f t="shared" si="13"/>
        <v>0</v>
      </c>
      <c r="H238" s="322" t="s">
        <v>1014</v>
      </c>
      <c r="I238" s="301"/>
      <c r="J238" s="384"/>
    </row>
    <row r="239" spans="1:10" s="383" customFormat="1" ht="31.5" x14ac:dyDescent="0.25">
      <c r="A239" s="386" t="s">
        <v>607</v>
      </c>
      <c r="B239" s="397" t="s">
        <v>586</v>
      </c>
      <c r="C239" s="388" t="s">
        <v>999</v>
      </c>
      <c r="D239" s="280">
        <v>7006.9531067908811</v>
      </c>
      <c r="E239" s="280">
        <f>IF(E236-E238&lt;E224,E236-E238,E224)</f>
        <v>0</v>
      </c>
      <c r="F239" s="280">
        <f t="shared" si="12"/>
        <v>-7006.9531067908811</v>
      </c>
      <c r="G239" s="317">
        <f t="shared" si="13"/>
        <v>-100</v>
      </c>
      <c r="H239" s="295" t="s">
        <v>1079</v>
      </c>
      <c r="I239" s="301"/>
      <c r="J239" s="384"/>
    </row>
    <row r="240" spans="1:10" s="383" customFormat="1" x14ac:dyDescent="0.25">
      <c r="A240" s="386" t="s">
        <v>608</v>
      </c>
      <c r="B240" s="398" t="s">
        <v>473</v>
      </c>
      <c r="C240" s="388" t="s">
        <v>999</v>
      </c>
      <c r="D240" s="280">
        <v>1141.1174493025765</v>
      </c>
      <c r="E240" s="280">
        <v>1132.4458629125766</v>
      </c>
      <c r="F240" s="280">
        <f t="shared" si="12"/>
        <v>-8.6715863899999022</v>
      </c>
      <c r="G240" s="317">
        <f t="shared" si="13"/>
        <v>-0.75992058444989752</v>
      </c>
      <c r="H240" s="322" t="s">
        <v>1014</v>
      </c>
      <c r="I240" s="301"/>
      <c r="J240" s="384"/>
    </row>
    <row r="241" spans="1:10" s="383" customFormat="1" x14ac:dyDescent="0.25">
      <c r="A241" s="386" t="s">
        <v>609</v>
      </c>
      <c r="B241" s="398" t="s">
        <v>610</v>
      </c>
      <c r="C241" s="388" t="s">
        <v>999</v>
      </c>
      <c r="D241" s="280">
        <v>0</v>
      </c>
      <c r="E241" s="280">
        <v>0</v>
      </c>
      <c r="F241" s="280">
        <f t="shared" si="12"/>
        <v>0</v>
      </c>
      <c r="G241" s="317">
        <v>0</v>
      </c>
      <c r="H241" s="322" t="s">
        <v>1014</v>
      </c>
      <c r="I241" s="301"/>
      <c r="J241" s="384"/>
    </row>
    <row r="242" spans="1:10" s="383" customFormat="1" ht="31.5" x14ac:dyDescent="0.25">
      <c r="A242" s="386" t="s">
        <v>611</v>
      </c>
      <c r="B242" s="396" t="s">
        <v>612</v>
      </c>
      <c r="C242" s="388" t="s">
        <v>999</v>
      </c>
      <c r="D242" s="280">
        <v>18152.053548385666</v>
      </c>
      <c r="E242" s="280">
        <f>E167-E185</f>
        <v>24187.80626676105</v>
      </c>
      <c r="F242" s="280">
        <f t="shared" si="12"/>
        <v>6035.7527183753846</v>
      </c>
      <c r="G242" s="317">
        <f t="shared" si="13"/>
        <v>33.251073782294831</v>
      </c>
      <c r="H242" s="322" t="s">
        <v>1014</v>
      </c>
      <c r="I242" s="301"/>
      <c r="J242" s="384"/>
    </row>
    <row r="243" spans="1:10" s="383" customFormat="1" ht="31.5" x14ac:dyDescent="0.25">
      <c r="A243" s="386" t="s">
        <v>613</v>
      </c>
      <c r="B243" s="396" t="s">
        <v>614</v>
      </c>
      <c r="C243" s="388" t="s">
        <v>999</v>
      </c>
      <c r="D243" s="280">
        <v>-20223.10957797158</v>
      </c>
      <c r="E243" s="280">
        <f>E203-E210</f>
        <v>-24087.267537382741</v>
      </c>
      <c r="F243" s="280">
        <f t="shared" si="12"/>
        <v>-3864.1579594111608</v>
      </c>
      <c r="G243" s="317">
        <f t="shared" si="13"/>
        <v>19.10763497825414</v>
      </c>
      <c r="H243" s="322" t="s">
        <v>1014</v>
      </c>
      <c r="I243" s="301"/>
      <c r="J243" s="384"/>
    </row>
    <row r="244" spans="1:10" s="383" customFormat="1" x14ac:dyDescent="0.25">
      <c r="A244" s="386" t="s">
        <v>615</v>
      </c>
      <c r="B244" s="398" t="s">
        <v>616</v>
      </c>
      <c r="C244" s="388" t="s">
        <v>999</v>
      </c>
      <c r="D244" s="280">
        <v>-20223.10957797158</v>
      </c>
      <c r="E244" s="280">
        <f>E243</f>
        <v>-24087.267537382741</v>
      </c>
      <c r="F244" s="280">
        <f t="shared" si="12"/>
        <v>-3864.1579594111608</v>
      </c>
      <c r="G244" s="317">
        <f t="shared" si="13"/>
        <v>19.10763497825414</v>
      </c>
      <c r="H244" s="322" t="s">
        <v>1014</v>
      </c>
      <c r="I244" s="301"/>
      <c r="J244" s="384"/>
    </row>
    <row r="245" spans="1:10" s="383" customFormat="1" x14ac:dyDescent="0.25">
      <c r="A245" s="386" t="s">
        <v>617</v>
      </c>
      <c r="B245" s="398" t="s">
        <v>618</v>
      </c>
      <c r="C245" s="388" t="s">
        <v>999</v>
      </c>
      <c r="D245" s="280">
        <v>0</v>
      </c>
      <c r="E245" s="280">
        <v>0</v>
      </c>
      <c r="F245" s="280">
        <f t="shared" si="12"/>
        <v>0</v>
      </c>
      <c r="G245" s="317">
        <v>0</v>
      </c>
      <c r="H245" s="322" t="s">
        <v>1014</v>
      </c>
      <c r="I245" s="301"/>
      <c r="J245" s="384"/>
    </row>
    <row r="246" spans="1:10" s="383" customFormat="1" ht="31.5" x14ac:dyDescent="0.25">
      <c r="A246" s="386" t="s">
        <v>619</v>
      </c>
      <c r="B246" s="396" t="s">
        <v>620</v>
      </c>
      <c r="C246" s="388" t="s">
        <v>999</v>
      </c>
      <c r="D246" s="280">
        <v>718.88255069742081</v>
      </c>
      <c r="E246" s="280">
        <f>E222-E235</f>
        <v>-794.70983325935231</v>
      </c>
      <c r="F246" s="280">
        <f t="shared" si="12"/>
        <v>-1513.5923839567731</v>
      </c>
      <c r="G246" s="317">
        <f t="shared" si="13"/>
        <v>-210.54793755786227</v>
      </c>
      <c r="H246" s="322" t="s">
        <v>1014</v>
      </c>
      <c r="I246" s="301"/>
      <c r="J246" s="384"/>
    </row>
    <row r="247" spans="1:10" s="383" customFormat="1" x14ac:dyDescent="0.25">
      <c r="A247" s="386" t="s">
        <v>621</v>
      </c>
      <c r="B247" s="398" t="s">
        <v>622</v>
      </c>
      <c r="C247" s="388" t="s">
        <v>999</v>
      </c>
      <c r="D247" s="280">
        <v>1499.9999999999982</v>
      </c>
      <c r="E247" s="280">
        <f>E224-E236</f>
        <v>0</v>
      </c>
      <c r="F247" s="280">
        <f t="shared" si="12"/>
        <v>-1499.9999999999982</v>
      </c>
      <c r="G247" s="317">
        <f t="shared" si="13"/>
        <v>-100</v>
      </c>
      <c r="H247" s="322" t="s">
        <v>1014</v>
      </c>
      <c r="I247" s="301"/>
      <c r="J247" s="384"/>
    </row>
    <row r="248" spans="1:10" s="383" customFormat="1" x14ac:dyDescent="0.25">
      <c r="A248" s="386" t="s">
        <v>623</v>
      </c>
      <c r="B248" s="398" t="s">
        <v>624</v>
      </c>
      <c r="C248" s="388" t="s">
        <v>999</v>
      </c>
      <c r="D248" s="280">
        <v>-781.11744930257646</v>
      </c>
      <c r="E248" s="280">
        <f>E234-E240</f>
        <v>-794.70983325935231</v>
      </c>
      <c r="F248" s="280">
        <f t="shared" si="12"/>
        <v>-13.592383956775848</v>
      </c>
      <c r="G248" s="317">
        <f t="shared" si="13"/>
        <v>1.7401203838055157</v>
      </c>
      <c r="H248" s="322" t="s">
        <v>1014</v>
      </c>
      <c r="I248" s="301"/>
      <c r="J248" s="384"/>
    </row>
    <row r="249" spans="1:10" s="383" customFormat="1" ht="15.75" customHeight="1" x14ac:dyDescent="0.25">
      <c r="A249" s="386" t="s">
        <v>625</v>
      </c>
      <c r="B249" s="396" t="s">
        <v>626</v>
      </c>
      <c r="C249" s="388" t="s">
        <v>999</v>
      </c>
      <c r="D249" s="280" t="s">
        <v>476</v>
      </c>
      <c r="E249" s="280" t="s">
        <v>1014</v>
      </c>
      <c r="F249" s="280" t="s">
        <v>1014</v>
      </c>
      <c r="G249" s="280" t="s">
        <v>1014</v>
      </c>
      <c r="H249" s="322" t="s">
        <v>1014</v>
      </c>
      <c r="I249" s="301"/>
      <c r="J249" s="384"/>
    </row>
    <row r="250" spans="1:10" s="383" customFormat="1" x14ac:dyDescent="0.25">
      <c r="A250" s="386" t="s">
        <v>627</v>
      </c>
      <c r="B250" s="396" t="s">
        <v>628</v>
      </c>
      <c r="C250" s="388" t="s">
        <v>999</v>
      </c>
      <c r="D250" s="280">
        <v>-1352.1734788884933</v>
      </c>
      <c r="E250" s="280">
        <f>E242+E243+E246</f>
        <v>-694.17110388104265</v>
      </c>
      <c r="F250" s="280">
        <f t="shared" si="12"/>
        <v>658.00237500745061</v>
      </c>
      <c r="G250" s="317">
        <f t="shared" si="13"/>
        <v>-48.662570689401356</v>
      </c>
      <c r="H250" s="322" t="s">
        <v>1014</v>
      </c>
      <c r="I250" s="301"/>
      <c r="J250" s="384"/>
    </row>
    <row r="251" spans="1:10" s="383" customFormat="1" x14ac:dyDescent="0.25">
      <c r="A251" s="386" t="s">
        <v>629</v>
      </c>
      <c r="B251" s="396" t="s">
        <v>630</v>
      </c>
      <c r="C251" s="388" t="s">
        <v>999</v>
      </c>
      <c r="D251" s="280">
        <v>1735.1565629995944</v>
      </c>
      <c r="E251" s="280">
        <v>1735.171629712645</v>
      </c>
      <c r="F251" s="317">
        <f t="shared" si="12"/>
        <v>1.5066713050600811E-2</v>
      </c>
      <c r="G251" s="317">
        <f t="shared" si="13"/>
        <v>8.6832009121728644E-4</v>
      </c>
      <c r="H251" s="322" t="str">
        <f>м!H251</f>
        <v xml:space="preserve"> -</v>
      </c>
      <c r="I251" s="301"/>
      <c r="J251" s="384"/>
    </row>
    <row r="252" spans="1:10" s="383" customFormat="1" ht="16.5" thickBot="1" x14ac:dyDescent="0.3">
      <c r="A252" s="401" t="s">
        <v>631</v>
      </c>
      <c r="B252" s="430" t="s">
        <v>632</v>
      </c>
      <c r="C252" s="403" t="s">
        <v>999</v>
      </c>
      <c r="D252" s="324">
        <v>382.98308411110111</v>
      </c>
      <c r="E252" s="324">
        <f>E251+E250</f>
        <v>1041.0005258316023</v>
      </c>
      <c r="F252" s="324">
        <f t="shared" si="12"/>
        <v>658.01744172050121</v>
      </c>
      <c r="G252" s="325">
        <f t="shared" si="13"/>
        <v>171.81370901739729</v>
      </c>
      <c r="H252" s="429" t="str">
        <f>H251</f>
        <v xml:space="preserve"> -</v>
      </c>
      <c r="I252" s="301"/>
      <c r="J252" s="384"/>
    </row>
    <row r="253" spans="1:10" s="383" customFormat="1" x14ac:dyDescent="0.25">
      <c r="A253" s="390" t="s">
        <v>633</v>
      </c>
      <c r="B253" s="391" t="s">
        <v>378</v>
      </c>
      <c r="C253" s="392"/>
      <c r="D253" s="340"/>
      <c r="E253" s="314"/>
      <c r="F253" s="314"/>
      <c r="G253" s="327"/>
      <c r="H253" s="431"/>
      <c r="I253" s="301"/>
      <c r="J253" s="384"/>
    </row>
    <row r="254" spans="1:10" s="383" customFormat="1" x14ac:dyDescent="0.25">
      <c r="A254" s="386" t="s">
        <v>634</v>
      </c>
      <c r="B254" s="398" t="s">
        <v>635</v>
      </c>
      <c r="C254" s="388" t="s">
        <v>999</v>
      </c>
      <c r="D254" s="280">
        <v>11287.791369079609</v>
      </c>
      <c r="E254" s="280">
        <f>всего!E254-м!E254</f>
        <v>10236.503751110116</v>
      </c>
      <c r="F254" s="280">
        <f>E254-D254</f>
        <v>-1051.2876179694922</v>
      </c>
      <c r="G254" s="317">
        <f t="shared" ref="G254" si="15">F254/D254*100</f>
        <v>-9.3134926363828843</v>
      </c>
      <c r="H254" s="283" t="s">
        <v>1014</v>
      </c>
      <c r="I254" s="301"/>
      <c r="J254" s="384"/>
    </row>
    <row r="255" spans="1:10" s="383" customFormat="1" ht="15.75" customHeight="1" x14ac:dyDescent="0.25">
      <c r="A255" s="386" t="s">
        <v>636</v>
      </c>
      <c r="B255" s="397" t="s">
        <v>637</v>
      </c>
      <c r="C255" s="388" t="s">
        <v>999</v>
      </c>
      <c r="D255" s="282" t="s">
        <v>476</v>
      </c>
      <c r="E255" s="282" t="s">
        <v>476</v>
      </c>
      <c r="F255" s="282" t="s">
        <v>476</v>
      </c>
      <c r="G255" s="317" t="s">
        <v>476</v>
      </c>
      <c r="H255" s="283" t="s">
        <v>1014</v>
      </c>
      <c r="I255" s="301"/>
      <c r="J255" s="384"/>
    </row>
    <row r="256" spans="1:10" s="383" customFormat="1" ht="15.75" customHeight="1" x14ac:dyDescent="0.25">
      <c r="A256" s="386" t="s">
        <v>638</v>
      </c>
      <c r="B256" s="399" t="s">
        <v>639</v>
      </c>
      <c r="C256" s="388" t="s">
        <v>999</v>
      </c>
      <c r="D256" s="282" t="s">
        <v>476</v>
      </c>
      <c r="E256" s="282" t="s">
        <v>476</v>
      </c>
      <c r="F256" s="282" t="s">
        <v>476</v>
      </c>
      <c r="G256" s="317" t="s">
        <v>476</v>
      </c>
      <c r="H256" s="283" t="s">
        <v>1014</v>
      </c>
      <c r="I256" s="301"/>
      <c r="J256" s="384"/>
    </row>
    <row r="257" spans="1:10" s="383" customFormat="1" ht="31.5" customHeight="1" x14ac:dyDescent="0.25">
      <c r="A257" s="386" t="s">
        <v>640</v>
      </c>
      <c r="B257" s="399" t="s">
        <v>641</v>
      </c>
      <c r="C257" s="388" t="s">
        <v>999</v>
      </c>
      <c r="D257" s="282" t="s">
        <v>476</v>
      </c>
      <c r="E257" s="282" t="s">
        <v>476</v>
      </c>
      <c r="F257" s="282" t="s">
        <v>476</v>
      </c>
      <c r="G257" s="317" t="s">
        <v>476</v>
      </c>
      <c r="H257" s="283" t="s">
        <v>1014</v>
      </c>
      <c r="I257" s="301"/>
      <c r="J257" s="384"/>
    </row>
    <row r="258" spans="1:10" s="383" customFormat="1" ht="15.75" customHeight="1" x14ac:dyDescent="0.25">
      <c r="A258" s="386" t="s">
        <v>642</v>
      </c>
      <c r="B258" s="400" t="s">
        <v>639</v>
      </c>
      <c r="C258" s="388" t="s">
        <v>999</v>
      </c>
      <c r="D258" s="282" t="s">
        <v>476</v>
      </c>
      <c r="E258" s="282" t="s">
        <v>476</v>
      </c>
      <c r="F258" s="282" t="s">
        <v>476</v>
      </c>
      <c r="G258" s="317" t="s">
        <v>476</v>
      </c>
      <c r="H258" s="283" t="s">
        <v>1014</v>
      </c>
      <c r="I258" s="301"/>
      <c r="J258" s="384"/>
    </row>
    <row r="259" spans="1:10" s="383" customFormat="1" ht="31.5" customHeight="1" x14ac:dyDescent="0.25">
      <c r="A259" s="386" t="s">
        <v>643</v>
      </c>
      <c r="B259" s="399" t="s">
        <v>309</v>
      </c>
      <c r="C259" s="388" t="s">
        <v>999</v>
      </c>
      <c r="D259" s="282" t="s">
        <v>476</v>
      </c>
      <c r="E259" s="282" t="s">
        <v>476</v>
      </c>
      <c r="F259" s="282" t="s">
        <v>476</v>
      </c>
      <c r="G259" s="317" t="s">
        <v>476</v>
      </c>
      <c r="H259" s="283" t="s">
        <v>1014</v>
      </c>
      <c r="I259" s="301"/>
      <c r="J259" s="384"/>
    </row>
    <row r="260" spans="1:10" s="383" customFormat="1" ht="15.75" customHeight="1" x14ac:dyDescent="0.25">
      <c r="A260" s="386" t="s">
        <v>644</v>
      </c>
      <c r="B260" s="400" t="s">
        <v>639</v>
      </c>
      <c r="C260" s="388" t="s">
        <v>999</v>
      </c>
      <c r="D260" s="282" t="s">
        <v>476</v>
      </c>
      <c r="E260" s="282" t="s">
        <v>476</v>
      </c>
      <c r="F260" s="282" t="s">
        <v>476</v>
      </c>
      <c r="G260" s="317" t="s">
        <v>476</v>
      </c>
      <c r="H260" s="283" t="s">
        <v>1014</v>
      </c>
      <c r="I260" s="301"/>
      <c r="J260" s="384"/>
    </row>
    <row r="261" spans="1:10" s="383" customFormat="1" ht="31.5" customHeight="1" x14ac:dyDescent="0.25">
      <c r="A261" s="386" t="s">
        <v>645</v>
      </c>
      <c r="B261" s="399" t="s">
        <v>310</v>
      </c>
      <c r="C261" s="388" t="s">
        <v>999</v>
      </c>
      <c r="D261" s="282" t="s">
        <v>476</v>
      </c>
      <c r="E261" s="282" t="s">
        <v>476</v>
      </c>
      <c r="F261" s="282" t="s">
        <v>476</v>
      </c>
      <c r="G261" s="317" t="s">
        <v>476</v>
      </c>
      <c r="H261" s="283" t="s">
        <v>1014</v>
      </c>
      <c r="I261" s="301"/>
      <c r="J261" s="384"/>
    </row>
    <row r="262" spans="1:10" s="383" customFormat="1" ht="15.75" customHeight="1" x14ac:dyDescent="0.25">
      <c r="A262" s="386" t="s">
        <v>646</v>
      </c>
      <c r="B262" s="400" t="s">
        <v>639</v>
      </c>
      <c r="C262" s="388" t="s">
        <v>999</v>
      </c>
      <c r="D262" s="282" t="s">
        <v>476</v>
      </c>
      <c r="E262" s="282" t="s">
        <v>476</v>
      </c>
      <c r="F262" s="282" t="s">
        <v>476</v>
      </c>
      <c r="G262" s="317" t="s">
        <v>476</v>
      </c>
      <c r="H262" s="283" t="s">
        <v>1014</v>
      </c>
      <c r="I262" s="301"/>
      <c r="J262" s="384"/>
    </row>
    <row r="263" spans="1:10" s="383" customFormat="1" ht="15.75" customHeight="1" x14ac:dyDescent="0.25">
      <c r="A263" s="386" t="s">
        <v>647</v>
      </c>
      <c r="B263" s="397" t="s">
        <v>648</v>
      </c>
      <c r="C263" s="388" t="s">
        <v>999</v>
      </c>
      <c r="D263" s="282" t="s">
        <v>476</v>
      </c>
      <c r="E263" s="282" t="s">
        <v>476</v>
      </c>
      <c r="F263" s="282" t="s">
        <v>476</v>
      </c>
      <c r="G263" s="317" t="s">
        <v>476</v>
      </c>
      <c r="H263" s="283" t="s">
        <v>1014</v>
      </c>
      <c r="I263" s="301"/>
      <c r="J263" s="384"/>
    </row>
    <row r="264" spans="1:10" s="383" customFormat="1" ht="15.75" customHeight="1" x14ac:dyDescent="0.25">
      <c r="A264" s="386" t="s">
        <v>649</v>
      </c>
      <c r="B264" s="399" t="s">
        <v>639</v>
      </c>
      <c r="C264" s="388" t="s">
        <v>999</v>
      </c>
      <c r="D264" s="282" t="s">
        <v>476</v>
      </c>
      <c r="E264" s="282" t="s">
        <v>476</v>
      </c>
      <c r="F264" s="282" t="s">
        <v>476</v>
      </c>
      <c r="G264" s="317" t="s">
        <v>476</v>
      </c>
      <c r="H264" s="283" t="s">
        <v>1014</v>
      </c>
      <c r="I264" s="301"/>
      <c r="J264" s="384"/>
    </row>
    <row r="265" spans="1:10" s="383" customFormat="1" ht="31.5" x14ac:dyDescent="0.25">
      <c r="A265" s="386" t="s">
        <v>650</v>
      </c>
      <c r="B265" s="387" t="s">
        <v>199</v>
      </c>
      <c r="C265" s="388" t="s">
        <v>999</v>
      </c>
      <c r="D265" s="280">
        <v>6778.7418447969967</v>
      </c>
      <c r="E265" s="280">
        <v>7899.0029337600008</v>
      </c>
      <c r="F265" s="280">
        <f>E265-D265</f>
        <v>1120.2610889630041</v>
      </c>
      <c r="G265" s="317">
        <f t="shared" ref="G265" si="16">F265/D265*100</f>
        <v>16.526091634878487</v>
      </c>
      <c r="H265" s="283" t="s">
        <v>1072</v>
      </c>
      <c r="I265" s="301"/>
      <c r="J265" s="384"/>
    </row>
    <row r="266" spans="1:10" s="383" customFormat="1" x14ac:dyDescent="0.25">
      <c r="A266" s="386" t="s">
        <v>651</v>
      </c>
      <c r="B266" s="399" t="s">
        <v>639</v>
      </c>
      <c r="C266" s="388" t="s">
        <v>999</v>
      </c>
      <c r="D266" s="280">
        <v>0</v>
      </c>
      <c r="E266" s="281">
        <v>154.14424775000009</v>
      </c>
      <c r="F266" s="281">
        <f>E266-D266</f>
        <v>154.14424775000009</v>
      </c>
      <c r="G266" s="321" t="s">
        <v>1014</v>
      </c>
      <c r="H266" s="283" t="s">
        <v>1014</v>
      </c>
      <c r="I266" s="301"/>
      <c r="J266" s="384"/>
    </row>
    <row r="267" spans="1:10" s="383" customFormat="1" ht="15.75" customHeight="1" x14ac:dyDescent="0.25">
      <c r="A267" s="386" t="s">
        <v>652</v>
      </c>
      <c r="B267" s="387" t="s">
        <v>653</v>
      </c>
      <c r="C267" s="388" t="s">
        <v>999</v>
      </c>
      <c r="D267" s="282" t="s">
        <v>476</v>
      </c>
      <c r="E267" s="281" t="s">
        <v>1014</v>
      </c>
      <c r="F267" s="281" t="s">
        <v>1014</v>
      </c>
      <c r="G267" s="321" t="s">
        <v>1014</v>
      </c>
      <c r="H267" s="283" t="s">
        <v>1014</v>
      </c>
      <c r="I267" s="301"/>
      <c r="J267" s="384"/>
    </row>
    <row r="268" spans="1:10" s="383" customFormat="1" ht="15.75" customHeight="1" x14ac:dyDescent="0.25">
      <c r="A268" s="386" t="s">
        <v>654</v>
      </c>
      <c r="B268" s="399" t="s">
        <v>639</v>
      </c>
      <c r="C268" s="388" t="s">
        <v>999</v>
      </c>
      <c r="D268" s="282" t="s">
        <v>476</v>
      </c>
      <c r="E268" s="281" t="s">
        <v>1014</v>
      </c>
      <c r="F268" s="281" t="s">
        <v>1014</v>
      </c>
      <c r="G268" s="321" t="s">
        <v>1014</v>
      </c>
      <c r="H268" s="283" t="s">
        <v>1014</v>
      </c>
      <c r="I268" s="301"/>
      <c r="J268" s="384"/>
    </row>
    <row r="269" spans="1:10" s="383" customFormat="1" x14ac:dyDescent="0.25">
      <c r="A269" s="386" t="s">
        <v>655</v>
      </c>
      <c r="B269" s="387" t="s">
        <v>656</v>
      </c>
      <c r="C269" s="388" t="s">
        <v>999</v>
      </c>
      <c r="D269" s="280">
        <v>336.524269459989</v>
      </c>
      <c r="E269" s="280">
        <v>155.46511509999999</v>
      </c>
      <c r="F269" s="280">
        <f>E269-D269</f>
        <v>-181.05915435998901</v>
      </c>
      <c r="G269" s="317">
        <f t="shared" ref="G269" si="17">F269/D269*100</f>
        <v>-53.802703338611956</v>
      </c>
      <c r="H269" s="283" t="s">
        <v>1014</v>
      </c>
      <c r="I269" s="301"/>
      <c r="J269" s="384"/>
    </row>
    <row r="270" spans="1:10" s="383" customFormat="1" ht="31.5" x14ac:dyDescent="0.25">
      <c r="A270" s="386" t="s">
        <v>657</v>
      </c>
      <c r="B270" s="399" t="s">
        <v>639</v>
      </c>
      <c r="C270" s="388" t="s">
        <v>999</v>
      </c>
      <c r="D270" s="280">
        <v>0</v>
      </c>
      <c r="E270" s="280">
        <v>15.046318969999994</v>
      </c>
      <c r="F270" s="280">
        <f>E270-D270</f>
        <v>15.046318969999994</v>
      </c>
      <c r="G270" s="317" t="s">
        <v>1014</v>
      </c>
      <c r="H270" s="283" t="s">
        <v>1025</v>
      </c>
      <c r="I270" s="301"/>
      <c r="J270" s="384"/>
    </row>
    <row r="271" spans="1:10" s="383" customFormat="1" ht="15.75" customHeight="1" x14ac:dyDescent="0.25">
      <c r="A271" s="386" t="s">
        <v>658</v>
      </c>
      <c r="B271" s="387" t="s">
        <v>201</v>
      </c>
      <c r="C271" s="388" t="s">
        <v>999</v>
      </c>
      <c r="D271" s="280">
        <v>0</v>
      </c>
      <c r="E271" s="280">
        <v>1.2999999999999999E-2</v>
      </c>
      <c r="F271" s="280">
        <f t="shared" ref="F271:F272" si="18">E271-D271</f>
        <v>1.2999999999999999E-2</v>
      </c>
      <c r="G271" s="321" t="s">
        <v>1014</v>
      </c>
      <c r="H271" s="283" t="s">
        <v>1014</v>
      </c>
      <c r="I271" s="301"/>
      <c r="J271" s="384"/>
    </row>
    <row r="272" spans="1:10" s="383" customFormat="1" ht="35.25" customHeight="1" x14ac:dyDescent="0.25">
      <c r="A272" s="386" t="s">
        <v>659</v>
      </c>
      <c r="B272" s="399" t="s">
        <v>639</v>
      </c>
      <c r="C272" s="388" t="s">
        <v>999</v>
      </c>
      <c r="D272" s="280">
        <v>0</v>
      </c>
      <c r="E272" s="280">
        <f>E271</f>
        <v>1.2999999999999999E-2</v>
      </c>
      <c r="F272" s="280">
        <f t="shared" si="18"/>
        <v>1.2999999999999999E-2</v>
      </c>
      <c r="G272" s="321" t="s">
        <v>1014</v>
      </c>
      <c r="H272" s="283" t="s">
        <v>1014</v>
      </c>
      <c r="I272" s="301"/>
      <c r="J272" s="384"/>
    </row>
    <row r="273" spans="1:11" s="383" customFormat="1" ht="15.75" customHeight="1" x14ac:dyDescent="0.25">
      <c r="A273" s="386" t="s">
        <v>658</v>
      </c>
      <c r="B273" s="387" t="s">
        <v>660</v>
      </c>
      <c r="C273" s="388" t="s">
        <v>999</v>
      </c>
      <c r="D273" s="282" t="s">
        <v>476</v>
      </c>
      <c r="E273" s="281" t="s">
        <v>1014</v>
      </c>
      <c r="F273" s="281" t="s">
        <v>1014</v>
      </c>
      <c r="G273" s="321" t="s">
        <v>1014</v>
      </c>
      <c r="H273" s="283" t="s">
        <v>1014</v>
      </c>
      <c r="I273" s="301"/>
      <c r="J273" s="384"/>
    </row>
    <row r="274" spans="1:11" s="383" customFormat="1" ht="15.75" customHeight="1" x14ac:dyDescent="0.25">
      <c r="A274" s="386" t="s">
        <v>661</v>
      </c>
      <c r="B274" s="399" t="s">
        <v>639</v>
      </c>
      <c r="C274" s="388" t="s">
        <v>999</v>
      </c>
      <c r="D274" s="282" t="s">
        <v>476</v>
      </c>
      <c r="E274" s="281" t="s">
        <v>1014</v>
      </c>
      <c r="F274" s="281" t="s">
        <v>1014</v>
      </c>
      <c r="G274" s="321" t="s">
        <v>1014</v>
      </c>
      <c r="H274" s="283" t="s">
        <v>1014</v>
      </c>
      <c r="I274" s="301"/>
      <c r="J274" s="384"/>
    </row>
    <row r="275" spans="1:11" s="383" customFormat="1" ht="31.5" customHeight="1" x14ac:dyDescent="0.25">
      <c r="A275" s="386" t="s">
        <v>662</v>
      </c>
      <c r="B275" s="397" t="s">
        <v>663</v>
      </c>
      <c r="C275" s="388" t="s">
        <v>999</v>
      </c>
      <c r="D275" s="282" t="s">
        <v>476</v>
      </c>
      <c r="E275" s="281" t="s">
        <v>1014</v>
      </c>
      <c r="F275" s="281" t="s">
        <v>1014</v>
      </c>
      <c r="G275" s="321" t="s">
        <v>1014</v>
      </c>
      <c r="H275" s="283" t="s">
        <v>1014</v>
      </c>
      <c r="I275" s="301"/>
      <c r="J275" s="384"/>
    </row>
    <row r="276" spans="1:11" s="383" customFormat="1" ht="15.75" customHeight="1" x14ac:dyDescent="0.25">
      <c r="A276" s="386" t="s">
        <v>664</v>
      </c>
      <c r="B276" s="399" t="s">
        <v>639</v>
      </c>
      <c r="C276" s="388" t="s">
        <v>999</v>
      </c>
      <c r="D276" s="282" t="s">
        <v>476</v>
      </c>
      <c r="E276" s="281" t="s">
        <v>1014</v>
      </c>
      <c r="F276" s="281" t="s">
        <v>1014</v>
      </c>
      <c r="G276" s="321" t="s">
        <v>1014</v>
      </c>
      <c r="H276" s="283" t="s">
        <v>1014</v>
      </c>
      <c r="I276" s="301"/>
      <c r="J276" s="384"/>
    </row>
    <row r="277" spans="1:11" s="383" customFormat="1" ht="15.75" customHeight="1" x14ac:dyDescent="0.25">
      <c r="A277" s="386" t="s">
        <v>665</v>
      </c>
      <c r="B277" s="399" t="s">
        <v>206</v>
      </c>
      <c r="C277" s="388" t="s">
        <v>999</v>
      </c>
      <c r="D277" s="282" t="s">
        <v>476</v>
      </c>
      <c r="E277" s="281" t="s">
        <v>1014</v>
      </c>
      <c r="F277" s="281" t="s">
        <v>1014</v>
      </c>
      <c r="G277" s="321" t="s">
        <v>1014</v>
      </c>
      <c r="H277" s="283" t="s">
        <v>1014</v>
      </c>
      <c r="I277" s="301"/>
      <c r="J277" s="384"/>
    </row>
    <row r="278" spans="1:11" s="383" customFormat="1" ht="15.75" customHeight="1" x14ac:dyDescent="0.25">
      <c r="A278" s="386" t="s">
        <v>666</v>
      </c>
      <c r="B278" s="400" t="s">
        <v>639</v>
      </c>
      <c r="C278" s="388" t="s">
        <v>999</v>
      </c>
      <c r="D278" s="282" t="s">
        <v>476</v>
      </c>
      <c r="E278" s="281" t="s">
        <v>1014</v>
      </c>
      <c r="F278" s="281" t="s">
        <v>1014</v>
      </c>
      <c r="G278" s="321" t="s">
        <v>1014</v>
      </c>
      <c r="H278" s="283" t="s">
        <v>1014</v>
      </c>
      <c r="I278" s="301"/>
      <c r="J278" s="384"/>
    </row>
    <row r="279" spans="1:11" s="383" customFormat="1" ht="15.75" customHeight="1" x14ac:dyDescent="0.25">
      <c r="A279" s="386" t="s">
        <v>667</v>
      </c>
      <c r="B279" s="399" t="s">
        <v>207</v>
      </c>
      <c r="C279" s="388" t="s">
        <v>999</v>
      </c>
      <c r="D279" s="282" t="s">
        <v>476</v>
      </c>
      <c r="E279" s="281" t="s">
        <v>1014</v>
      </c>
      <c r="F279" s="281" t="s">
        <v>1014</v>
      </c>
      <c r="G279" s="321" t="s">
        <v>1014</v>
      </c>
      <c r="H279" s="283" t="s">
        <v>1014</v>
      </c>
      <c r="I279" s="301"/>
      <c r="J279" s="384"/>
    </row>
    <row r="280" spans="1:11" s="383" customFormat="1" ht="15.75" customHeight="1" x14ac:dyDescent="0.25">
      <c r="A280" s="386" t="s">
        <v>668</v>
      </c>
      <c r="B280" s="400" t="s">
        <v>639</v>
      </c>
      <c r="C280" s="388" t="s">
        <v>999</v>
      </c>
      <c r="D280" s="282" t="s">
        <v>476</v>
      </c>
      <c r="E280" s="281" t="s">
        <v>1014</v>
      </c>
      <c r="F280" s="281" t="s">
        <v>1014</v>
      </c>
      <c r="G280" s="321" t="s">
        <v>1014</v>
      </c>
      <c r="H280" s="283" t="s">
        <v>1014</v>
      </c>
      <c r="I280" s="301"/>
      <c r="J280" s="384"/>
    </row>
    <row r="281" spans="1:11" s="383" customFormat="1" x14ac:dyDescent="0.25">
      <c r="A281" s="386" t="s">
        <v>669</v>
      </c>
      <c r="B281" s="397" t="s">
        <v>670</v>
      </c>
      <c r="C281" s="388" t="s">
        <v>999</v>
      </c>
      <c r="D281" s="280">
        <v>4172.5252548226226</v>
      </c>
      <c r="E281" s="280">
        <f>E254-E265-E269-E271</f>
        <v>2182.0227022501158</v>
      </c>
      <c r="F281" s="280">
        <f>E281-D281</f>
        <v>-1990.5025525725068</v>
      </c>
      <c r="G281" s="317">
        <f t="shared" ref="G281" si="19">F281/D281*100</f>
        <v>-47.704985135125916</v>
      </c>
      <c r="H281" s="283" t="s">
        <v>1026</v>
      </c>
      <c r="I281" s="301"/>
      <c r="J281" s="384"/>
    </row>
    <row r="282" spans="1:11" s="383" customFormat="1" ht="31.5" x14ac:dyDescent="0.25">
      <c r="A282" s="386" t="s">
        <v>671</v>
      </c>
      <c r="B282" s="399" t="s">
        <v>639</v>
      </c>
      <c r="C282" s="388" t="s">
        <v>999</v>
      </c>
      <c r="D282" s="281">
        <v>0</v>
      </c>
      <c r="E282" s="280">
        <v>110.39239608999964</v>
      </c>
      <c r="F282" s="280">
        <f>E282-D282</f>
        <v>110.39239608999964</v>
      </c>
      <c r="G282" s="317" t="s">
        <v>1014</v>
      </c>
      <c r="H282" s="283" t="s">
        <v>1025</v>
      </c>
      <c r="I282" s="301"/>
      <c r="J282" s="384"/>
    </row>
    <row r="283" spans="1:11" s="383" customFormat="1" x14ac:dyDescent="0.25">
      <c r="A283" s="386" t="s">
        <v>672</v>
      </c>
      <c r="B283" s="398" t="s">
        <v>673</v>
      </c>
      <c r="C283" s="388" t="s">
        <v>999</v>
      </c>
      <c r="D283" s="281">
        <v>20979.533850658208</v>
      </c>
      <c r="E283" s="280">
        <f>всего!E283-м!E283</f>
        <v>25806.368651461831</v>
      </c>
      <c r="F283" s="280">
        <f>E283-D283</f>
        <v>4826.8348008036228</v>
      </c>
      <c r="G283" s="317">
        <f t="shared" ref="G283" si="20">F283/D283*100</f>
        <v>23.007350092538811</v>
      </c>
      <c r="H283" s="283" t="s">
        <v>1030</v>
      </c>
      <c r="I283" s="301"/>
      <c r="J283" s="384"/>
    </row>
    <row r="284" spans="1:11" s="383" customFormat="1" ht="15.75" customHeight="1" x14ac:dyDescent="0.25">
      <c r="A284" s="386" t="s">
        <v>674</v>
      </c>
      <c r="B284" s="397" t="s">
        <v>675</v>
      </c>
      <c r="C284" s="388" t="s">
        <v>999</v>
      </c>
      <c r="D284" s="282" t="s">
        <v>476</v>
      </c>
      <c r="E284" s="281" t="s">
        <v>1014</v>
      </c>
      <c r="F284" s="281" t="s">
        <v>1014</v>
      </c>
      <c r="G284" s="321" t="s">
        <v>1014</v>
      </c>
      <c r="H284" s="283" t="s">
        <v>1014</v>
      </c>
      <c r="I284" s="301"/>
      <c r="J284" s="384"/>
    </row>
    <row r="285" spans="1:11" s="383" customFormat="1" ht="15.75" customHeight="1" x14ac:dyDescent="0.25">
      <c r="A285" s="386" t="s">
        <v>676</v>
      </c>
      <c r="B285" s="399" t="s">
        <v>639</v>
      </c>
      <c r="C285" s="388" t="s">
        <v>999</v>
      </c>
      <c r="D285" s="282" t="s">
        <v>476</v>
      </c>
      <c r="E285" s="281" t="s">
        <v>1014</v>
      </c>
      <c r="F285" s="281" t="s">
        <v>1014</v>
      </c>
      <c r="G285" s="321" t="s">
        <v>1014</v>
      </c>
      <c r="H285" s="283" t="s">
        <v>1014</v>
      </c>
      <c r="I285" s="301"/>
      <c r="J285" s="384"/>
    </row>
    <row r="286" spans="1:11" s="383" customFormat="1" x14ac:dyDescent="0.25">
      <c r="A286" s="386" t="s">
        <v>677</v>
      </c>
      <c r="B286" s="397" t="s">
        <v>678</v>
      </c>
      <c r="C286" s="388" t="s">
        <v>999</v>
      </c>
      <c r="D286" s="280">
        <v>530.74469647838407</v>
      </c>
      <c r="E286" s="281">
        <v>30.608887958</v>
      </c>
      <c r="F286" s="281">
        <f>E286-D286</f>
        <v>-500.13580852038405</v>
      </c>
      <c r="G286" s="321">
        <f t="shared" ref="G286" si="21">F286/D286*100</f>
        <v>-94.232841484597557</v>
      </c>
      <c r="H286" s="283" t="s">
        <v>1014</v>
      </c>
      <c r="I286" s="301"/>
      <c r="J286" s="384"/>
    </row>
    <row r="287" spans="1:11" s="383" customFormat="1" x14ac:dyDescent="0.25">
      <c r="A287" s="386" t="s">
        <v>679</v>
      </c>
      <c r="B287" s="399" t="s">
        <v>511</v>
      </c>
      <c r="C287" s="388" t="s">
        <v>999</v>
      </c>
      <c r="D287" s="280">
        <v>530.74469647838407</v>
      </c>
      <c r="E287" s="281">
        <f>E286</f>
        <v>30.608887958</v>
      </c>
      <c r="F287" s="281">
        <f>E287-D287</f>
        <v>-500.13580852038405</v>
      </c>
      <c r="G287" s="321">
        <f t="shared" ref="G287" si="22">F287/D287*100</f>
        <v>-94.232841484597557</v>
      </c>
      <c r="H287" s="283" t="s">
        <v>1014</v>
      </c>
      <c r="I287" s="301"/>
      <c r="J287" s="384"/>
    </row>
    <row r="288" spans="1:11" s="383" customFormat="1" x14ac:dyDescent="0.25">
      <c r="A288" s="386" t="s">
        <v>680</v>
      </c>
      <c r="B288" s="400" t="s">
        <v>639</v>
      </c>
      <c r="C288" s="388" t="s">
        <v>999</v>
      </c>
      <c r="D288" s="338">
        <v>0</v>
      </c>
      <c r="E288" s="281">
        <v>0.20525216000000401</v>
      </c>
      <c r="F288" s="281">
        <f>E288-D288</f>
        <v>0.20525216000000401</v>
      </c>
      <c r="G288" s="321" t="s">
        <v>1014</v>
      </c>
      <c r="H288" s="283" t="s">
        <v>1014</v>
      </c>
      <c r="I288" s="301"/>
      <c r="J288" s="384"/>
      <c r="K288" s="384"/>
    </row>
    <row r="289" spans="1:10" s="383" customFormat="1" ht="15.75" customHeight="1" x14ac:dyDescent="0.25">
      <c r="A289" s="386" t="s">
        <v>681</v>
      </c>
      <c r="B289" s="399" t="s">
        <v>682</v>
      </c>
      <c r="C289" s="388" t="s">
        <v>999</v>
      </c>
      <c r="D289" s="282" t="s">
        <v>476</v>
      </c>
      <c r="E289" s="281" t="s">
        <v>1014</v>
      </c>
      <c r="F289" s="281" t="s">
        <v>1014</v>
      </c>
      <c r="G289" s="321" t="s">
        <v>1014</v>
      </c>
      <c r="H289" s="283" t="s">
        <v>1014</v>
      </c>
      <c r="I289" s="301"/>
      <c r="J289" s="384"/>
    </row>
    <row r="290" spans="1:10" s="383" customFormat="1" ht="15.75" customHeight="1" x14ac:dyDescent="0.25">
      <c r="A290" s="386" t="s">
        <v>683</v>
      </c>
      <c r="B290" s="400" t="s">
        <v>639</v>
      </c>
      <c r="C290" s="388" t="s">
        <v>999</v>
      </c>
      <c r="D290" s="282" t="s">
        <v>476</v>
      </c>
      <c r="E290" s="281" t="s">
        <v>1014</v>
      </c>
      <c r="F290" s="281" t="s">
        <v>1014</v>
      </c>
      <c r="G290" s="321" t="s">
        <v>1014</v>
      </c>
      <c r="H290" s="283" t="s">
        <v>1014</v>
      </c>
      <c r="I290" s="301"/>
      <c r="J290" s="384"/>
    </row>
    <row r="291" spans="1:10" s="383" customFormat="1" ht="31.5" x14ac:dyDescent="0.25">
      <c r="A291" s="386" t="s">
        <v>684</v>
      </c>
      <c r="B291" s="397" t="s">
        <v>685</v>
      </c>
      <c r="C291" s="388" t="s">
        <v>999</v>
      </c>
      <c r="D291" s="280">
        <v>802.94347137724424</v>
      </c>
      <c r="E291" s="280">
        <v>1416.6124160520001</v>
      </c>
      <c r="F291" s="280">
        <f t="shared" ref="F291:F304" si="23">E291-D291</f>
        <v>613.66894467475583</v>
      </c>
      <c r="G291" s="317">
        <f t="shared" ref="G291:G301" si="24">F291/D291*100</f>
        <v>76.427415696171437</v>
      </c>
      <c r="H291" s="283" t="s">
        <v>1027</v>
      </c>
      <c r="I291" s="301"/>
      <c r="J291" s="384"/>
    </row>
    <row r="292" spans="1:10" s="383" customFormat="1" x14ac:dyDescent="0.25">
      <c r="A292" s="386" t="s">
        <v>686</v>
      </c>
      <c r="B292" s="399" t="s">
        <v>639</v>
      </c>
      <c r="C292" s="388" t="s">
        <v>999</v>
      </c>
      <c r="D292" s="280">
        <v>0</v>
      </c>
      <c r="E292" s="280">
        <v>0</v>
      </c>
      <c r="F292" s="280">
        <f t="shared" si="23"/>
        <v>0</v>
      </c>
      <c r="G292" s="317">
        <v>0</v>
      </c>
      <c r="H292" s="283" t="s">
        <v>1014</v>
      </c>
      <c r="I292" s="301"/>
      <c r="J292" s="384"/>
    </row>
    <row r="293" spans="1:10" s="383" customFormat="1" x14ac:dyDescent="0.25">
      <c r="A293" s="386" t="s">
        <v>687</v>
      </c>
      <c r="B293" s="397" t="s">
        <v>688</v>
      </c>
      <c r="C293" s="388" t="s">
        <v>999</v>
      </c>
      <c r="D293" s="280">
        <v>2486.585812780002</v>
      </c>
      <c r="E293" s="280">
        <v>2574.8622401799998</v>
      </c>
      <c r="F293" s="280">
        <f t="shared" si="23"/>
        <v>88.276427399997829</v>
      </c>
      <c r="G293" s="317">
        <f t="shared" si="24"/>
        <v>3.550105809592182</v>
      </c>
      <c r="H293" s="283" t="s">
        <v>1014</v>
      </c>
      <c r="I293" s="301"/>
      <c r="J293" s="384"/>
    </row>
    <row r="294" spans="1:10" s="383" customFormat="1" x14ac:dyDescent="0.25">
      <c r="A294" s="386" t="s">
        <v>689</v>
      </c>
      <c r="B294" s="399" t="s">
        <v>639</v>
      </c>
      <c r="C294" s="388" t="s">
        <v>999</v>
      </c>
      <c r="D294" s="280">
        <v>0</v>
      </c>
      <c r="E294" s="280">
        <v>99.9635538200002</v>
      </c>
      <c r="F294" s="280">
        <f t="shared" si="23"/>
        <v>99.9635538200002</v>
      </c>
      <c r="G294" s="317" t="s">
        <v>1014</v>
      </c>
      <c r="H294" s="283" t="s">
        <v>1014</v>
      </c>
      <c r="I294" s="301"/>
      <c r="J294" s="384"/>
    </row>
    <row r="295" spans="1:10" s="383" customFormat="1" x14ac:dyDescent="0.25">
      <c r="A295" s="386" t="s">
        <v>690</v>
      </c>
      <c r="B295" s="397" t="s">
        <v>691</v>
      </c>
      <c r="C295" s="388" t="s">
        <v>999</v>
      </c>
      <c r="D295" s="280">
        <v>0</v>
      </c>
      <c r="E295" s="280">
        <v>0</v>
      </c>
      <c r="F295" s="280">
        <f t="shared" si="23"/>
        <v>0</v>
      </c>
      <c r="G295" s="317">
        <v>0</v>
      </c>
      <c r="H295" s="283" t="s">
        <v>1014</v>
      </c>
      <c r="I295" s="301"/>
      <c r="J295" s="384"/>
    </row>
    <row r="296" spans="1:10" s="383" customFormat="1" x14ac:dyDescent="0.25">
      <c r="A296" s="386" t="s">
        <v>692</v>
      </c>
      <c r="B296" s="399" t="s">
        <v>639</v>
      </c>
      <c r="C296" s="388" t="s">
        <v>999</v>
      </c>
      <c r="D296" s="281">
        <v>0</v>
      </c>
      <c r="E296" s="280">
        <v>0</v>
      </c>
      <c r="F296" s="280">
        <f t="shared" si="23"/>
        <v>0</v>
      </c>
      <c r="G296" s="317">
        <v>0</v>
      </c>
      <c r="H296" s="460" t="s">
        <v>476</v>
      </c>
      <c r="I296" s="301"/>
      <c r="J296" s="384"/>
    </row>
    <row r="297" spans="1:10" s="383" customFormat="1" ht="47.25" x14ac:dyDescent="0.25">
      <c r="A297" s="386" t="s">
        <v>693</v>
      </c>
      <c r="B297" s="397" t="s">
        <v>694</v>
      </c>
      <c r="C297" s="388" t="s">
        <v>999</v>
      </c>
      <c r="D297" s="280">
        <v>190.51918553219804</v>
      </c>
      <c r="E297" s="280">
        <v>725.06655000000001</v>
      </c>
      <c r="F297" s="280">
        <f t="shared" si="23"/>
        <v>534.54736446780203</v>
      </c>
      <c r="G297" s="317">
        <f t="shared" si="24"/>
        <v>280.57403403998006</v>
      </c>
      <c r="H297" s="461" t="s">
        <v>1029</v>
      </c>
      <c r="I297" s="301"/>
      <c r="J297" s="384"/>
    </row>
    <row r="298" spans="1:10" s="383" customFormat="1" x14ac:dyDescent="0.25">
      <c r="A298" s="386" t="s">
        <v>695</v>
      </c>
      <c r="B298" s="399" t="s">
        <v>639</v>
      </c>
      <c r="C298" s="388" t="s">
        <v>999</v>
      </c>
      <c r="D298" s="281">
        <v>0</v>
      </c>
      <c r="E298" s="280">
        <v>0</v>
      </c>
      <c r="F298" s="280">
        <f t="shared" si="23"/>
        <v>0</v>
      </c>
      <c r="G298" s="317">
        <v>0</v>
      </c>
      <c r="H298" s="460" t="s">
        <v>476</v>
      </c>
      <c r="I298" s="301"/>
      <c r="J298" s="384"/>
    </row>
    <row r="299" spans="1:10" s="383" customFormat="1" x14ac:dyDescent="0.25">
      <c r="A299" s="386" t="s">
        <v>696</v>
      </c>
      <c r="B299" s="397" t="s">
        <v>697</v>
      </c>
      <c r="C299" s="388" t="s">
        <v>999</v>
      </c>
      <c r="D299" s="281">
        <v>7867.8222300906909</v>
      </c>
      <c r="E299" s="280">
        <v>9958.3067123500023</v>
      </c>
      <c r="F299" s="280">
        <f t="shared" si="23"/>
        <v>2090.4844822593113</v>
      </c>
      <c r="G299" s="317">
        <f t="shared" si="24"/>
        <v>26.570052310844023</v>
      </c>
      <c r="H299" s="460" t="s">
        <v>1023</v>
      </c>
      <c r="I299" s="301"/>
      <c r="J299" s="384"/>
    </row>
    <row r="300" spans="1:10" s="383" customFormat="1" x14ac:dyDescent="0.25">
      <c r="A300" s="386" t="s">
        <v>698</v>
      </c>
      <c r="B300" s="399" t="s">
        <v>639</v>
      </c>
      <c r="C300" s="388" t="s">
        <v>999</v>
      </c>
      <c r="D300" s="280">
        <v>0</v>
      </c>
      <c r="E300" s="280">
        <v>1188.1177165900001</v>
      </c>
      <c r="F300" s="280">
        <f t="shared" si="23"/>
        <v>1188.1177165900001</v>
      </c>
      <c r="G300" s="317" t="s">
        <v>1014</v>
      </c>
      <c r="H300" s="460" t="s">
        <v>1024</v>
      </c>
      <c r="I300" s="301"/>
      <c r="J300" s="384"/>
    </row>
    <row r="301" spans="1:10" s="383" customFormat="1" ht="31.5" x14ac:dyDescent="0.25">
      <c r="A301" s="386" t="s">
        <v>699</v>
      </c>
      <c r="B301" s="397" t="s">
        <v>700</v>
      </c>
      <c r="C301" s="388" t="s">
        <v>999</v>
      </c>
      <c r="D301" s="280">
        <v>6072.5269040159983</v>
      </c>
      <c r="E301" s="280">
        <v>4716.56841230999</v>
      </c>
      <c r="F301" s="280">
        <f t="shared" si="23"/>
        <v>-1355.9584917060083</v>
      </c>
      <c r="G301" s="317">
        <f t="shared" si="24"/>
        <v>-22.329394552525741</v>
      </c>
      <c r="H301" s="460" t="s">
        <v>476</v>
      </c>
      <c r="I301" s="301"/>
      <c r="J301" s="384"/>
    </row>
    <row r="302" spans="1:10" s="383" customFormat="1" x14ac:dyDescent="0.25">
      <c r="A302" s="386" t="s">
        <v>701</v>
      </c>
      <c r="B302" s="399" t="s">
        <v>639</v>
      </c>
      <c r="C302" s="388" t="s">
        <v>999</v>
      </c>
      <c r="D302" s="280">
        <v>0</v>
      </c>
      <c r="E302" s="280">
        <v>1335.3344068599999</v>
      </c>
      <c r="F302" s="280">
        <f t="shared" si="23"/>
        <v>1335.3344068599999</v>
      </c>
      <c r="G302" s="317" t="s">
        <v>1014</v>
      </c>
      <c r="H302" s="460" t="s">
        <v>476</v>
      </c>
      <c r="I302" s="301"/>
      <c r="J302" s="384"/>
    </row>
    <row r="303" spans="1:10" s="383" customFormat="1" ht="66" customHeight="1" x14ac:dyDescent="0.25">
      <c r="A303" s="386" t="s">
        <v>702</v>
      </c>
      <c r="B303" s="397" t="s">
        <v>703</v>
      </c>
      <c r="C303" s="388" t="s">
        <v>999</v>
      </c>
      <c r="D303" s="281">
        <v>3028.3915503836924</v>
      </c>
      <c r="E303" s="280">
        <f>E283-E286-E291-E293-E295-E297-E299-E301</f>
        <v>6384.3434326118413</v>
      </c>
      <c r="F303" s="280">
        <f t="shared" si="23"/>
        <v>3355.9518822281489</v>
      </c>
      <c r="G303" s="317">
        <f t="shared" ref="G303" si="25">F303/D303*100</f>
        <v>110.81631375582708</v>
      </c>
      <c r="H303" s="461" t="s">
        <v>1071</v>
      </c>
      <c r="I303" s="301"/>
      <c r="J303" s="384"/>
    </row>
    <row r="304" spans="1:10" s="383" customFormat="1" x14ac:dyDescent="0.25">
      <c r="A304" s="386" t="s">
        <v>704</v>
      </c>
      <c r="B304" s="399" t="s">
        <v>639</v>
      </c>
      <c r="C304" s="388" t="s">
        <v>999</v>
      </c>
      <c r="D304" s="280">
        <v>0</v>
      </c>
      <c r="E304" s="280">
        <v>421.6753070100001</v>
      </c>
      <c r="F304" s="280">
        <f t="shared" si="23"/>
        <v>421.6753070100001</v>
      </c>
      <c r="G304" s="317" t="s">
        <v>1014</v>
      </c>
      <c r="H304" s="460" t="s">
        <v>1024</v>
      </c>
      <c r="I304" s="301"/>
      <c r="J304" s="384"/>
    </row>
    <row r="305" spans="1:10" s="383" customFormat="1" ht="31.5" x14ac:dyDescent="0.25">
      <c r="A305" s="386" t="s">
        <v>705</v>
      </c>
      <c r="B305" s="398" t="s">
        <v>706</v>
      </c>
      <c r="C305" s="388" t="s">
        <v>8</v>
      </c>
      <c r="D305" s="280">
        <v>103.19138292625591</v>
      </c>
      <c r="E305" s="280">
        <f>E167/(E23*1.2)*100</f>
        <v>105.85920720153707</v>
      </c>
      <c r="F305" s="280">
        <f t="shared" ref="F305:F311" si="26">E305-D305</f>
        <v>2.6678242752811627</v>
      </c>
      <c r="G305" s="317">
        <f t="shared" ref="G305:G311" si="27">F305/D305*100</f>
        <v>2.5853169127384223</v>
      </c>
      <c r="H305" s="460" t="s">
        <v>476</v>
      </c>
      <c r="I305" s="301"/>
      <c r="J305" s="384"/>
    </row>
    <row r="306" spans="1:10" s="383" customFormat="1" ht="15.75" customHeight="1" x14ac:dyDescent="0.25">
      <c r="A306" s="386" t="s">
        <v>707</v>
      </c>
      <c r="B306" s="397" t="s">
        <v>708</v>
      </c>
      <c r="C306" s="388" t="s">
        <v>8</v>
      </c>
      <c r="D306" s="339" t="s">
        <v>476</v>
      </c>
      <c r="E306" s="281" t="s">
        <v>1014</v>
      </c>
      <c r="F306" s="281" t="s">
        <v>1014</v>
      </c>
      <c r="G306" s="321" t="s">
        <v>1014</v>
      </c>
      <c r="H306" s="460" t="s">
        <v>476</v>
      </c>
      <c r="I306" s="301"/>
      <c r="J306" s="384"/>
    </row>
    <row r="307" spans="1:10" s="383" customFormat="1" ht="31.5" customHeight="1" x14ac:dyDescent="0.25">
      <c r="A307" s="386" t="s">
        <v>709</v>
      </c>
      <c r="B307" s="397" t="s">
        <v>710</v>
      </c>
      <c r="C307" s="388" t="s">
        <v>8</v>
      </c>
      <c r="D307" s="339" t="s">
        <v>476</v>
      </c>
      <c r="E307" s="281" t="s">
        <v>1014</v>
      </c>
      <c r="F307" s="281" t="s">
        <v>1014</v>
      </c>
      <c r="G307" s="321" t="s">
        <v>1014</v>
      </c>
      <c r="H307" s="460" t="s">
        <v>476</v>
      </c>
      <c r="I307" s="301"/>
      <c r="J307" s="384"/>
    </row>
    <row r="308" spans="1:10" s="383" customFormat="1" ht="31.5" customHeight="1" x14ac:dyDescent="0.25">
      <c r="A308" s="386" t="s">
        <v>711</v>
      </c>
      <c r="B308" s="397" t="s">
        <v>712</v>
      </c>
      <c r="C308" s="388" t="s">
        <v>8</v>
      </c>
      <c r="D308" s="339" t="s">
        <v>476</v>
      </c>
      <c r="E308" s="281" t="s">
        <v>1014</v>
      </c>
      <c r="F308" s="281" t="s">
        <v>1014</v>
      </c>
      <c r="G308" s="321" t="s">
        <v>1014</v>
      </c>
      <c r="H308" s="460" t="s">
        <v>476</v>
      </c>
      <c r="I308" s="301"/>
      <c r="J308" s="384"/>
    </row>
    <row r="309" spans="1:10" s="383" customFormat="1" ht="31.5" customHeight="1" x14ac:dyDescent="0.25">
      <c r="A309" s="386" t="s">
        <v>713</v>
      </c>
      <c r="B309" s="397" t="s">
        <v>714</v>
      </c>
      <c r="C309" s="388" t="s">
        <v>8</v>
      </c>
      <c r="D309" s="339" t="s">
        <v>476</v>
      </c>
      <c r="E309" s="281" t="s">
        <v>1014</v>
      </c>
      <c r="F309" s="281" t="s">
        <v>1014</v>
      </c>
      <c r="G309" s="321" t="s">
        <v>1014</v>
      </c>
      <c r="H309" s="460" t="s">
        <v>476</v>
      </c>
      <c r="I309" s="301"/>
      <c r="J309" s="384"/>
    </row>
    <row r="310" spans="1:10" s="383" customFormat="1" ht="15.75" customHeight="1" x14ac:dyDescent="0.25">
      <c r="A310" s="386" t="s">
        <v>715</v>
      </c>
      <c r="B310" s="387" t="s">
        <v>716</v>
      </c>
      <c r="C310" s="388" t="s">
        <v>8</v>
      </c>
      <c r="D310" s="339" t="s">
        <v>476</v>
      </c>
      <c r="E310" s="281" t="s">
        <v>1014</v>
      </c>
      <c r="F310" s="281" t="s">
        <v>1014</v>
      </c>
      <c r="G310" s="321" t="s">
        <v>1014</v>
      </c>
      <c r="H310" s="460" t="s">
        <v>476</v>
      </c>
      <c r="I310" s="301"/>
      <c r="J310" s="384"/>
    </row>
    <row r="311" spans="1:10" s="383" customFormat="1" x14ac:dyDescent="0.25">
      <c r="A311" s="386" t="s">
        <v>717</v>
      </c>
      <c r="B311" s="387" t="s">
        <v>718</v>
      </c>
      <c r="C311" s="433" t="s">
        <v>8</v>
      </c>
      <c r="D311" s="342">
        <v>100.03953547558287</v>
      </c>
      <c r="E311" s="342">
        <f>E173/((E29)*1.2)*100</f>
        <v>98.83211626843233</v>
      </c>
      <c r="F311" s="342">
        <f t="shared" si="26"/>
        <v>-1.2074192071505365</v>
      </c>
      <c r="G311" s="317">
        <f t="shared" si="27"/>
        <v>-1.206942036876248</v>
      </c>
      <c r="H311" s="460" t="s">
        <v>476</v>
      </c>
      <c r="I311" s="301"/>
      <c r="J311" s="384"/>
    </row>
    <row r="312" spans="1:10" s="383" customFormat="1" ht="15.75" customHeight="1" x14ac:dyDescent="0.25">
      <c r="A312" s="386" t="s">
        <v>719</v>
      </c>
      <c r="B312" s="387" t="s">
        <v>720</v>
      </c>
      <c r="C312" s="433" t="s">
        <v>8</v>
      </c>
      <c r="D312" s="281" t="s">
        <v>476</v>
      </c>
      <c r="E312" s="281" t="s">
        <v>1014</v>
      </c>
      <c r="F312" s="281" t="s">
        <v>1014</v>
      </c>
      <c r="G312" s="321" t="s">
        <v>1014</v>
      </c>
      <c r="H312" s="460" t="s">
        <v>476</v>
      </c>
      <c r="I312" s="301"/>
      <c r="J312" s="384"/>
    </row>
    <row r="313" spans="1:10" s="383" customFormat="1" ht="15.75" customHeight="1" x14ac:dyDescent="0.25">
      <c r="A313" s="386" t="s">
        <v>721</v>
      </c>
      <c r="B313" s="387" t="s">
        <v>722</v>
      </c>
      <c r="C313" s="433" t="s">
        <v>8</v>
      </c>
      <c r="D313" s="281" t="s">
        <v>476</v>
      </c>
      <c r="E313" s="281" t="s">
        <v>1014</v>
      </c>
      <c r="F313" s="281" t="s">
        <v>1014</v>
      </c>
      <c r="G313" s="321" t="s">
        <v>1014</v>
      </c>
      <c r="H313" s="460" t="s">
        <v>476</v>
      </c>
      <c r="I313" s="301"/>
      <c r="J313" s="384"/>
    </row>
    <row r="314" spans="1:10" s="383" customFormat="1" ht="15.75" customHeight="1" x14ac:dyDescent="0.25">
      <c r="A314" s="386" t="s">
        <v>723</v>
      </c>
      <c r="B314" s="387" t="s">
        <v>724</v>
      </c>
      <c r="C314" s="433" t="s">
        <v>8</v>
      </c>
      <c r="D314" s="281" t="s">
        <v>476</v>
      </c>
      <c r="E314" s="281" t="s">
        <v>1014</v>
      </c>
      <c r="F314" s="281" t="s">
        <v>1014</v>
      </c>
      <c r="G314" s="321" t="s">
        <v>1014</v>
      </c>
      <c r="H314" s="460" t="s">
        <v>476</v>
      </c>
      <c r="I314" s="301"/>
      <c r="J314" s="384"/>
    </row>
    <row r="315" spans="1:10" s="383" customFormat="1" ht="31.5" customHeight="1" x14ac:dyDescent="0.25">
      <c r="A315" s="386" t="s">
        <v>725</v>
      </c>
      <c r="B315" s="397" t="s">
        <v>726</v>
      </c>
      <c r="C315" s="433" t="s">
        <v>8</v>
      </c>
      <c r="D315" s="281" t="s">
        <v>476</v>
      </c>
      <c r="E315" s="281" t="s">
        <v>1014</v>
      </c>
      <c r="F315" s="281" t="s">
        <v>1014</v>
      </c>
      <c r="G315" s="321" t="s">
        <v>1014</v>
      </c>
      <c r="H315" s="460" t="s">
        <v>476</v>
      </c>
      <c r="I315" s="301"/>
      <c r="J315" s="384"/>
    </row>
    <row r="316" spans="1:10" s="383" customFormat="1" ht="15.75" customHeight="1" x14ac:dyDescent="0.25">
      <c r="A316" s="386" t="s">
        <v>727</v>
      </c>
      <c r="B316" s="434" t="s">
        <v>206</v>
      </c>
      <c r="C316" s="433" t="s">
        <v>8</v>
      </c>
      <c r="D316" s="281" t="s">
        <v>476</v>
      </c>
      <c r="E316" s="281" t="s">
        <v>1014</v>
      </c>
      <c r="F316" s="281" t="s">
        <v>1014</v>
      </c>
      <c r="G316" s="321" t="s">
        <v>1014</v>
      </c>
      <c r="H316" s="460" t="s">
        <v>476</v>
      </c>
      <c r="I316" s="301"/>
      <c r="J316" s="384"/>
    </row>
    <row r="317" spans="1:10" s="383" customFormat="1" ht="16.5" customHeight="1" thickBot="1" x14ac:dyDescent="0.3">
      <c r="A317" s="405" t="s">
        <v>728</v>
      </c>
      <c r="B317" s="435" t="s">
        <v>207</v>
      </c>
      <c r="C317" s="436" t="s">
        <v>8</v>
      </c>
      <c r="D317" s="296" t="s">
        <v>476</v>
      </c>
      <c r="E317" s="296" t="s">
        <v>1014</v>
      </c>
      <c r="F317" s="296" t="s">
        <v>1014</v>
      </c>
      <c r="G317" s="357" t="s">
        <v>1014</v>
      </c>
      <c r="H317" s="437" t="s">
        <v>1014</v>
      </c>
      <c r="I317" s="301"/>
      <c r="J317" s="384"/>
    </row>
    <row r="318" spans="1:10" s="383" customFormat="1" ht="19.5" thickBot="1" x14ac:dyDescent="0.3">
      <c r="A318" s="683" t="s">
        <v>729</v>
      </c>
      <c r="B318" s="684"/>
      <c r="C318" s="684"/>
      <c r="D318" s="684"/>
      <c r="E318" s="684"/>
      <c r="F318" s="684"/>
      <c r="G318" s="684"/>
      <c r="H318" s="685"/>
      <c r="I318" s="301"/>
      <c r="J318" s="384"/>
    </row>
    <row r="319" spans="1:10" s="301" customFormat="1" ht="15.75" customHeight="1" x14ac:dyDescent="0.25">
      <c r="A319" s="390" t="s">
        <v>730</v>
      </c>
      <c r="B319" s="391" t="s">
        <v>731</v>
      </c>
      <c r="C319" s="392" t="s">
        <v>476</v>
      </c>
      <c r="D319" s="314" t="s">
        <v>476</v>
      </c>
      <c r="E319" s="314" t="s">
        <v>476</v>
      </c>
      <c r="F319" s="314" t="s">
        <v>476</v>
      </c>
      <c r="G319" s="314" t="s">
        <v>476</v>
      </c>
      <c r="H319" s="353" t="s">
        <v>1014</v>
      </c>
      <c r="J319" s="384"/>
    </row>
    <row r="320" spans="1:10" s="301" customFormat="1" ht="15.75" customHeight="1" x14ac:dyDescent="0.25">
      <c r="A320" s="386" t="s">
        <v>733</v>
      </c>
      <c r="B320" s="398" t="s">
        <v>734</v>
      </c>
      <c r="C320" s="388" t="s">
        <v>1</v>
      </c>
      <c r="D320" s="281" t="s">
        <v>476</v>
      </c>
      <c r="E320" s="281" t="s">
        <v>476</v>
      </c>
      <c r="F320" s="281" t="s">
        <v>476</v>
      </c>
      <c r="G320" s="281" t="s">
        <v>476</v>
      </c>
      <c r="H320" s="432" t="s">
        <v>1014</v>
      </c>
      <c r="J320" s="384"/>
    </row>
    <row r="321" spans="1:10" s="301" customFormat="1" ht="15.75" customHeight="1" x14ac:dyDescent="0.25">
      <c r="A321" s="386" t="s">
        <v>735</v>
      </c>
      <c r="B321" s="398" t="s">
        <v>736</v>
      </c>
      <c r="C321" s="388" t="s">
        <v>737</v>
      </c>
      <c r="D321" s="281" t="s">
        <v>476</v>
      </c>
      <c r="E321" s="281" t="s">
        <v>476</v>
      </c>
      <c r="F321" s="281" t="s">
        <v>476</v>
      </c>
      <c r="G321" s="281" t="s">
        <v>476</v>
      </c>
      <c r="H321" s="432" t="s">
        <v>1014</v>
      </c>
      <c r="J321" s="384"/>
    </row>
    <row r="322" spans="1:10" s="301" customFormat="1" ht="15.75" customHeight="1" x14ac:dyDescent="0.25">
      <c r="A322" s="386" t="s">
        <v>738</v>
      </c>
      <c r="B322" s="398" t="s">
        <v>739</v>
      </c>
      <c r="C322" s="388" t="s">
        <v>1</v>
      </c>
      <c r="D322" s="281" t="s">
        <v>476</v>
      </c>
      <c r="E322" s="281" t="s">
        <v>476</v>
      </c>
      <c r="F322" s="281" t="s">
        <v>476</v>
      </c>
      <c r="G322" s="281" t="s">
        <v>476</v>
      </c>
      <c r="H322" s="432" t="s">
        <v>1014</v>
      </c>
      <c r="J322" s="384"/>
    </row>
    <row r="323" spans="1:10" s="301" customFormat="1" ht="15.75" customHeight="1" x14ac:dyDescent="0.25">
      <c r="A323" s="386" t="s">
        <v>740</v>
      </c>
      <c r="B323" s="398" t="s">
        <v>741</v>
      </c>
      <c r="C323" s="388" t="s">
        <v>737</v>
      </c>
      <c r="D323" s="281" t="s">
        <v>476</v>
      </c>
      <c r="E323" s="281" t="s">
        <v>476</v>
      </c>
      <c r="F323" s="281" t="s">
        <v>476</v>
      </c>
      <c r="G323" s="281" t="s">
        <v>476</v>
      </c>
      <c r="H323" s="432" t="s">
        <v>1014</v>
      </c>
      <c r="J323" s="384"/>
    </row>
    <row r="324" spans="1:10" s="301" customFormat="1" ht="15.75" customHeight="1" x14ac:dyDescent="0.25">
      <c r="A324" s="386" t="s">
        <v>742</v>
      </c>
      <c r="B324" s="398" t="s">
        <v>743</v>
      </c>
      <c r="C324" s="388" t="s">
        <v>744</v>
      </c>
      <c r="D324" s="281" t="s">
        <v>476</v>
      </c>
      <c r="E324" s="281" t="s">
        <v>476</v>
      </c>
      <c r="F324" s="281" t="s">
        <v>476</v>
      </c>
      <c r="G324" s="281" t="s">
        <v>476</v>
      </c>
      <c r="H324" s="432" t="s">
        <v>1014</v>
      </c>
      <c r="J324" s="384"/>
    </row>
    <row r="325" spans="1:10" s="301" customFormat="1" ht="15.75" customHeight="1" x14ac:dyDescent="0.25">
      <c r="A325" s="386" t="s">
        <v>745</v>
      </c>
      <c r="B325" s="398" t="s">
        <v>746</v>
      </c>
      <c r="C325" s="388" t="s">
        <v>476</v>
      </c>
      <c r="D325" s="280" t="s">
        <v>476</v>
      </c>
      <c r="E325" s="280" t="s">
        <v>476</v>
      </c>
      <c r="F325" s="280" t="s">
        <v>476</v>
      </c>
      <c r="G325" s="280" t="s">
        <v>476</v>
      </c>
      <c r="H325" s="432" t="s">
        <v>1014</v>
      </c>
      <c r="J325" s="384"/>
    </row>
    <row r="326" spans="1:10" s="301" customFormat="1" ht="15.75" customHeight="1" x14ac:dyDescent="0.25">
      <c r="A326" s="386" t="s">
        <v>747</v>
      </c>
      <c r="B326" s="397" t="s">
        <v>748</v>
      </c>
      <c r="C326" s="388" t="s">
        <v>744</v>
      </c>
      <c r="D326" s="281" t="s">
        <v>476</v>
      </c>
      <c r="E326" s="281" t="s">
        <v>476</v>
      </c>
      <c r="F326" s="281" t="s">
        <v>476</v>
      </c>
      <c r="G326" s="281" t="s">
        <v>476</v>
      </c>
      <c r="H326" s="432" t="s">
        <v>1014</v>
      </c>
      <c r="J326" s="384"/>
    </row>
    <row r="327" spans="1:10" s="301" customFormat="1" ht="15.75" customHeight="1" x14ac:dyDescent="0.25">
      <c r="A327" s="386" t="s">
        <v>749</v>
      </c>
      <c r="B327" s="397" t="s">
        <v>750</v>
      </c>
      <c r="C327" s="388" t="s">
        <v>751</v>
      </c>
      <c r="D327" s="281" t="s">
        <v>476</v>
      </c>
      <c r="E327" s="281" t="s">
        <v>476</v>
      </c>
      <c r="F327" s="281" t="s">
        <v>476</v>
      </c>
      <c r="G327" s="281" t="s">
        <v>476</v>
      </c>
      <c r="H327" s="432" t="s">
        <v>1014</v>
      </c>
      <c r="J327" s="384"/>
    </row>
    <row r="328" spans="1:10" s="301" customFormat="1" ht="15.75" customHeight="1" x14ac:dyDescent="0.25">
      <c r="A328" s="386" t="s">
        <v>752</v>
      </c>
      <c r="B328" s="398" t="s">
        <v>753</v>
      </c>
      <c r="C328" s="388" t="s">
        <v>476</v>
      </c>
      <c r="D328" s="280" t="s">
        <v>476</v>
      </c>
      <c r="E328" s="280" t="s">
        <v>476</v>
      </c>
      <c r="F328" s="280" t="s">
        <v>476</v>
      </c>
      <c r="G328" s="280" t="s">
        <v>476</v>
      </c>
      <c r="H328" s="432" t="s">
        <v>1014</v>
      </c>
      <c r="J328" s="384"/>
    </row>
    <row r="329" spans="1:10" s="301" customFormat="1" ht="15.75" customHeight="1" x14ac:dyDescent="0.25">
      <c r="A329" s="386" t="s">
        <v>754</v>
      </c>
      <c r="B329" s="397" t="s">
        <v>748</v>
      </c>
      <c r="C329" s="388" t="s">
        <v>744</v>
      </c>
      <c r="D329" s="281" t="s">
        <v>476</v>
      </c>
      <c r="E329" s="281" t="s">
        <v>476</v>
      </c>
      <c r="F329" s="281" t="s">
        <v>476</v>
      </c>
      <c r="G329" s="281" t="s">
        <v>476</v>
      </c>
      <c r="H329" s="432" t="s">
        <v>1014</v>
      </c>
      <c r="J329" s="384"/>
    </row>
    <row r="330" spans="1:10" s="301" customFormat="1" ht="15.75" customHeight="1" x14ac:dyDescent="0.25">
      <c r="A330" s="386" t="s">
        <v>755</v>
      </c>
      <c r="B330" s="397" t="s">
        <v>756</v>
      </c>
      <c r="C330" s="388" t="s">
        <v>1</v>
      </c>
      <c r="D330" s="281" t="s">
        <v>476</v>
      </c>
      <c r="E330" s="281" t="s">
        <v>476</v>
      </c>
      <c r="F330" s="281" t="s">
        <v>476</v>
      </c>
      <c r="G330" s="281" t="s">
        <v>476</v>
      </c>
      <c r="H330" s="432" t="s">
        <v>1014</v>
      </c>
      <c r="J330" s="384"/>
    </row>
    <row r="331" spans="1:10" s="301" customFormat="1" ht="15.75" customHeight="1" x14ac:dyDescent="0.25">
      <c r="A331" s="386" t="s">
        <v>757</v>
      </c>
      <c r="B331" s="397" t="s">
        <v>750</v>
      </c>
      <c r="C331" s="388" t="s">
        <v>751</v>
      </c>
      <c r="D331" s="281" t="s">
        <v>476</v>
      </c>
      <c r="E331" s="281" t="s">
        <v>476</v>
      </c>
      <c r="F331" s="281" t="s">
        <v>476</v>
      </c>
      <c r="G331" s="281" t="s">
        <v>476</v>
      </c>
      <c r="H331" s="432" t="s">
        <v>1014</v>
      </c>
      <c r="J331" s="384"/>
    </row>
    <row r="332" spans="1:10" s="301" customFormat="1" ht="15.75" customHeight="1" x14ac:dyDescent="0.25">
      <c r="A332" s="386" t="s">
        <v>758</v>
      </c>
      <c r="B332" s="398" t="s">
        <v>759</v>
      </c>
      <c r="C332" s="388" t="s">
        <v>476</v>
      </c>
      <c r="D332" s="280" t="s">
        <v>476</v>
      </c>
      <c r="E332" s="280" t="s">
        <v>476</v>
      </c>
      <c r="F332" s="280" t="s">
        <v>476</v>
      </c>
      <c r="G332" s="280" t="s">
        <v>476</v>
      </c>
      <c r="H332" s="432" t="s">
        <v>1014</v>
      </c>
      <c r="J332" s="384"/>
    </row>
    <row r="333" spans="1:10" s="301" customFormat="1" ht="15.75" customHeight="1" x14ac:dyDescent="0.25">
      <c r="A333" s="386" t="s">
        <v>760</v>
      </c>
      <c r="B333" s="397" t="s">
        <v>748</v>
      </c>
      <c r="C333" s="388" t="s">
        <v>744</v>
      </c>
      <c r="D333" s="281" t="s">
        <v>476</v>
      </c>
      <c r="E333" s="281" t="s">
        <v>476</v>
      </c>
      <c r="F333" s="281" t="s">
        <v>476</v>
      </c>
      <c r="G333" s="281" t="s">
        <v>476</v>
      </c>
      <c r="H333" s="432" t="s">
        <v>1014</v>
      </c>
      <c r="J333" s="384"/>
    </row>
    <row r="334" spans="1:10" s="301" customFormat="1" ht="15.75" customHeight="1" x14ac:dyDescent="0.25">
      <c r="A334" s="386" t="s">
        <v>761</v>
      </c>
      <c r="B334" s="397" t="s">
        <v>750</v>
      </c>
      <c r="C334" s="388" t="s">
        <v>751</v>
      </c>
      <c r="D334" s="281" t="s">
        <v>476</v>
      </c>
      <c r="E334" s="281" t="s">
        <v>476</v>
      </c>
      <c r="F334" s="281" t="s">
        <v>476</v>
      </c>
      <c r="G334" s="281" t="s">
        <v>476</v>
      </c>
      <c r="H334" s="432" t="s">
        <v>1014</v>
      </c>
      <c r="J334" s="384"/>
    </row>
    <row r="335" spans="1:10" s="301" customFormat="1" ht="15.75" customHeight="1" x14ac:dyDescent="0.25">
      <c r="A335" s="386" t="s">
        <v>762</v>
      </c>
      <c r="B335" s="398" t="s">
        <v>763</v>
      </c>
      <c r="C335" s="388" t="s">
        <v>476</v>
      </c>
      <c r="D335" s="280" t="s">
        <v>476</v>
      </c>
      <c r="E335" s="280" t="s">
        <v>476</v>
      </c>
      <c r="F335" s="280" t="s">
        <v>476</v>
      </c>
      <c r="G335" s="280" t="s">
        <v>476</v>
      </c>
      <c r="H335" s="432" t="s">
        <v>1014</v>
      </c>
      <c r="J335" s="384"/>
    </row>
    <row r="336" spans="1:10" s="301" customFormat="1" ht="15.75" customHeight="1" x14ac:dyDescent="0.25">
      <c r="A336" s="386" t="s">
        <v>764</v>
      </c>
      <c r="B336" s="397" t="s">
        <v>748</v>
      </c>
      <c r="C336" s="388" t="s">
        <v>744</v>
      </c>
      <c r="D336" s="281" t="s">
        <v>476</v>
      </c>
      <c r="E336" s="281" t="s">
        <v>476</v>
      </c>
      <c r="F336" s="281" t="s">
        <v>476</v>
      </c>
      <c r="G336" s="281" t="s">
        <v>476</v>
      </c>
      <c r="H336" s="432" t="s">
        <v>1014</v>
      </c>
      <c r="J336" s="384"/>
    </row>
    <row r="337" spans="1:10" s="301" customFormat="1" ht="15.75" customHeight="1" x14ac:dyDescent="0.25">
      <c r="A337" s="386" t="s">
        <v>765</v>
      </c>
      <c r="B337" s="397" t="s">
        <v>756</v>
      </c>
      <c r="C337" s="388" t="s">
        <v>1</v>
      </c>
      <c r="D337" s="281" t="s">
        <v>476</v>
      </c>
      <c r="E337" s="281" t="s">
        <v>476</v>
      </c>
      <c r="F337" s="281" t="s">
        <v>476</v>
      </c>
      <c r="G337" s="281" t="s">
        <v>476</v>
      </c>
      <c r="H337" s="432" t="s">
        <v>1014</v>
      </c>
      <c r="J337" s="384"/>
    </row>
    <row r="338" spans="1:10" s="301" customFormat="1" ht="15.75" customHeight="1" x14ac:dyDescent="0.25">
      <c r="A338" s="386" t="s">
        <v>766</v>
      </c>
      <c r="B338" s="397" t="s">
        <v>750</v>
      </c>
      <c r="C338" s="388" t="s">
        <v>751</v>
      </c>
      <c r="D338" s="281" t="s">
        <v>476</v>
      </c>
      <c r="E338" s="281" t="s">
        <v>476</v>
      </c>
      <c r="F338" s="281" t="s">
        <v>476</v>
      </c>
      <c r="G338" s="281" t="s">
        <v>476</v>
      </c>
      <c r="H338" s="432" t="s">
        <v>1014</v>
      </c>
      <c r="J338" s="384"/>
    </row>
    <row r="339" spans="1:10" s="301" customFormat="1" ht="15.75" customHeight="1" x14ac:dyDescent="0.25">
      <c r="A339" s="408" t="s">
        <v>767</v>
      </c>
      <c r="B339" s="409" t="s">
        <v>768</v>
      </c>
      <c r="C339" s="410" t="s">
        <v>476</v>
      </c>
      <c r="D339" s="280" t="s">
        <v>476</v>
      </c>
      <c r="E339" s="280" t="s">
        <v>476</v>
      </c>
      <c r="F339" s="280" t="s">
        <v>476</v>
      </c>
      <c r="G339" s="280" t="s">
        <v>476</v>
      </c>
      <c r="H339" s="432" t="s">
        <v>1014</v>
      </c>
      <c r="J339" s="384"/>
    </row>
    <row r="340" spans="1:10" s="301" customFormat="1" x14ac:dyDescent="0.25">
      <c r="A340" s="386" t="s">
        <v>769</v>
      </c>
      <c r="B340" s="398" t="s">
        <v>770</v>
      </c>
      <c r="C340" s="388" t="s">
        <v>744</v>
      </c>
      <c r="D340" s="281">
        <v>44870.224434544958</v>
      </c>
      <c r="E340" s="280">
        <v>46605.080745799009</v>
      </c>
      <c r="F340" s="280">
        <f t="shared" ref="F340:F367" si="28">E340-D340</f>
        <v>1734.8563112540505</v>
      </c>
      <c r="G340" s="317">
        <f t="shared" ref="G340:G367" si="29">F340/D340*100</f>
        <v>3.8663865249544167</v>
      </c>
      <c r="H340" s="432" t="s">
        <v>1014</v>
      </c>
      <c r="J340" s="384"/>
    </row>
    <row r="341" spans="1:10" s="301" customFormat="1" ht="31.5" customHeight="1" x14ac:dyDescent="0.25">
      <c r="A341" s="386" t="s">
        <v>771</v>
      </c>
      <c r="B341" s="397" t="s">
        <v>772</v>
      </c>
      <c r="C341" s="388" t="s">
        <v>744</v>
      </c>
      <c r="D341" s="281" t="s">
        <v>476</v>
      </c>
      <c r="E341" s="280" t="s">
        <v>1014</v>
      </c>
      <c r="F341" s="280" t="s">
        <v>1014</v>
      </c>
      <c r="G341" s="280" t="s">
        <v>1014</v>
      </c>
      <c r="H341" s="432" t="s">
        <v>1014</v>
      </c>
      <c r="J341" s="384"/>
    </row>
    <row r="342" spans="1:10" s="301" customFormat="1" ht="15.75" customHeight="1" x14ac:dyDescent="0.25">
      <c r="A342" s="386" t="s">
        <v>773</v>
      </c>
      <c r="B342" s="434" t="s">
        <v>774</v>
      </c>
      <c r="C342" s="388" t="s">
        <v>744</v>
      </c>
      <c r="D342" s="281" t="s">
        <v>476</v>
      </c>
      <c r="E342" s="280" t="s">
        <v>1014</v>
      </c>
      <c r="F342" s="280" t="s">
        <v>1014</v>
      </c>
      <c r="G342" s="280" t="s">
        <v>1014</v>
      </c>
      <c r="H342" s="432"/>
      <c r="J342" s="384"/>
    </row>
    <row r="343" spans="1:10" s="301" customFormat="1" ht="15.75" customHeight="1" x14ac:dyDescent="0.25">
      <c r="A343" s="386" t="s">
        <v>775</v>
      </c>
      <c r="B343" s="434" t="s">
        <v>776</v>
      </c>
      <c r="C343" s="388" t="s">
        <v>744</v>
      </c>
      <c r="D343" s="280" t="s">
        <v>476</v>
      </c>
      <c r="E343" s="280" t="s">
        <v>1014</v>
      </c>
      <c r="F343" s="280" t="s">
        <v>1014</v>
      </c>
      <c r="G343" s="280" t="s">
        <v>1014</v>
      </c>
      <c r="H343" s="432" t="s">
        <v>1014</v>
      </c>
      <c r="J343" s="384"/>
    </row>
    <row r="344" spans="1:10" s="301" customFormat="1" x14ac:dyDescent="0.25">
      <c r="A344" s="386" t="s">
        <v>777</v>
      </c>
      <c r="B344" s="398" t="s">
        <v>778</v>
      </c>
      <c r="C344" s="388" t="s">
        <v>744</v>
      </c>
      <c r="D344" s="281">
        <v>4361.972662827171</v>
      </c>
      <c r="E344" s="280">
        <v>4763.810432350986</v>
      </c>
      <c r="F344" s="280">
        <f t="shared" si="28"/>
        <v>401.83776952381504</v>
      </c>
      <c r="G344" s="317">
        <f t="shared" si="29"/>
        <v>9.21229454160237</v>
      </c>
      <c r="H344" s="462" t="s">
        <v>1014</v>
      </c>
      <c r="J344" s="384"/>
    </row>
    <row r="345" spans="1:10" s="301" customFormat="1" x14ac:dyDescent="0.25">
      <c r="A345" s="386" t="s">
        <v>779</v>
      </c>
      <c r="B345" s="398" t="s">
        <v>780</v>
      </c>
      <c r="C345" s="388" t="s">
        <v>1</v>
      </c>
      <c r="D345" s="281">
        <v>6779.23</v>
      </c>
      <c r="E345" s="280">
        <v>7189.5919999999996</v>
      </c>
      <c r="F345" s="280">
        <f t="shared" si="28"/>
        <v>410.36200000000008</v>
      </c>
      <c r="G345" s="317">
        <f t="shared" si="29"/>
        <v>6.0532243337370186</v>
      </c>
      <c r="H345" s="432"/>
      <c r="J345" s="384"/>
    </row>
    <row r="346" spans="1:10" s="301" customFormat="1" ht="31.5" customHeight="1" x14ac:dyDescent="0.25">
      <c r="A346" s="386" t="s">
        <v>781</v>
      </c>
      <c r="B346" s="397" t="s">
        <v>782</v>
      </c>
      <c r="C346" s="388" t="s">
        <v>1</v>
      </c>
      <c r="D346" s="281" t="s">
        <v>476</v>
      </c>
      <c r="E346" s="280" t="s">
        <v>1014</v>
      </c>
      <c r="F346" s="280" t="s">
        <v>1014</v>
      </c>
      <c r="G346" s="280" t="s">
        <v>1014</v>
      </c>
      <c r="H346" s="432" t="s">
        <v>1014</v>
      </c>
      <c r="J346" s="384"/>
    </row>
    <row r="347" spans="1:10" s="301" customFormat="1" ht="15.75" customHeight="1" x14ac:dyDescent="0.25">
      <c r="A347" s="386" t="s">
        <v>783</v>
      </c>
      <c r="B347" s="434" t="s">
        <v>774</v>
      </c>
      <c r="C347" s="388" t="s">
        <v>1</v>
      </c>
      <c r="D347" s="281" t="s">
        <v>476</v>
      </c>
      <c r="E347" s="280" t="s">
        <v>1014</v>
      </c>
      <c r="F347" s="280" t="s">
        <v>1014</v>
      </c>
      <c r="G347" s="280" t="s">
        <v>1014</v>
      </c>
      <c r="H347" s="432" t="s">
        <v>1014</v>
      </c>
      <c r="J347" s="384"/>
    </row>
    <row r="348" spans="1:10" s="301" customFormat="1" ht="15.75" customHeight="1" x14ac:dyDescent="0.25">
      <c r="A348" s="386" t="s">
        <v>784</v>
      </c>
      <c r="B348" s="434" t="s">
        <v>776</v>
      </c>
      <c r="C348" s="388" t="s">
        <v>1</v>
      </c>
      <c r="D348" s="280" t="s">
        <v>476</v>
      </c>
      <c r="E348" s="280" t="s">
        <v>1014</v>
      </c>
      <c r="F348" s="280" t="s">
        <v>1014</v>
      </c>
      <c r="G348" s="280" t="s">
        <v>1014</v>
      </c>
      <c r="H348" s="432" t="s">
        <v>1014</v>
      </c>
      <c r="J348" s="384"/>
    </row>
    <row r="349" spans="1:10" s="301" customFormat="1" x14ac:dyDescent="0.25">
      <c r="A349" s="386" t="s">
        <v>785</v>
      </c>
      <c r="B349" s="398" t="s">
        <v>786</v>
      </c>
      <c r="C349" s="388" t="s">
        <v>787</v>
      </c>
      <c r="D349" s="281">
        <v>1056572.7980205468</v>
      </c>
      <c r="E349" s="280">
        <v>1101875.7597996811</v>
      </c>
      <c r="F349" s="280">
        <f t="shared" si="28"/>
        <v>45302.961779134348</v>
      </c>
      <c r="G349" s="317">
        <f t="shared" si="29"/>
        <v>4.2877274395108325</v>
      </c>
      <c r="H349" s="432" t="s">
        <v>1028</v>
      </c>
      <c r="J349" s="384"/>
    </row>
    <row r="350" spans="1:10" s="301" customFormat="1" ht="31.5" x14ac:dyDescent="0.25">
      <c r="A350" s="386" t="s">
        <v>788</v>
      </c>
      <c r="B350" s="398" t="s">
        <v>789</v>
      </c>
      <c r="C350" s="388" t="s">
        <v>999</v>
      </c>
      <c r="D350" s="280">
        <v>34028.365775627273</v>
      </c>
      <c r="E350" s="280">
        <f>E29-E63-E64-E57</f>
        <v>37645.251108359509</v>
      </c>
      <c r="F350" s="280">
        <f t="shared" si="28"/>
        <v>3616.8853327322358</v>
      </c>
      <c r="G350" s="317">
        <f t="shared" si="29"/>
        <v>10.62903037007678</v>
      </c>
      <c r="H350" s="432" t="s">
        <v>1014</v>
      </c>
      <c r="J350" s="384"/>
    </row>
    <row r="351" spans="1:10" s="301" customFormat="1" ht="15.75" customHeight="1" x14ac:dyDescent="0.25">
      <c r="A351" s="386" t="s">
        <v>790</v>
      </c>
      <c r="B351" s="396" t="s">
        <v>791</v>
      </c>
      <c r="C351" s="388" t="s">
        <v>476</v>
      </c>
      <c r="D351" s="356" t="s">
        <v>476</v>
      </c>
      <c r="E351" s="280" t="s">
        <v>1014</v>
      </c>
      <c r="F351" s="280" t="s">
        <v>1014</v>
      </c>
      <c r="G351" s="280" t="s">
        <v>1014</v>
      </c>
      <c r="H351" s="432" t="s">
        <v>1014</v>
      </c>
      <c r="J351" s="384"/>
    </row>
    <row r="352" spans="1:10" s="301" customFormat="1" ht="15.75" customHeight="1" x14ac:dyDescent="0.25">
      <c r="A352" s="386" t="s">
        <v>792</v>
      </c>
      <c r="B352" s="398" t="s">
        <v>793</v>
      </c>
      <c r="C352" s="388" t="s">
        <v>744</v>
      </c>
      <c r="D352" s="356" t="s">
        <v>476</v>
      </c>
      <c r="E352" s="280" t="s">
        <v>1014</v>
      </c>
      <c r="F352" s="280" t="s">
        <v>1014</v>
      </c>
      <c r="G352" s="280" t="s">
        <v>1014</v>
      </c>
      <c r="H352" s="432" t="s">
        <v>1014</v>
      </c>
      <c r="J352" s="384"/>
    </row>
    <row r="353" spans="1:10" s="301" customFormat="1" ht="15.75" customHeight="1" x14ac:dyDescent="0.25">
      <c r="A353" s="386" t="s">
        <v>794</v>
      </c>
      <c r="B353" s="398" t="s">
        <v>795</v>
      </c>
      <c r="C353" s="388" t="s">
        <v>737</v>
      </c>
      <c r="D353" s="356" t="s">
        <v>476</v>
      </c>
      <c r="E353" s="280" t="s">
        <v>1014</v>
      </c>
      <c r="F353" s="280" t="s">
        <v>1014</v>
      </c>
      <c r="G353" s="280" t="s">
        <v>1014</v>
      </c>
      <c r="H353" s="432" t="s">
        <v>1014</v>
      </c>
      <c r="J353" s="384"/>
    </row>
    <row r="354" spans="1:10" s="301" customFormat="1" ht="47.25" customHeight="1" x14ac:dyDescent="0.25">
      <c r="A354" s="386" t="s">
        <v>796</v>
      </c>
      <c r="B354" s="398" t="s">
        <v>797</v>
      </c>
      <c r="C354" s="388" t="s">
        <v>999</v>
      </c>
      <c r="D354" s="356" t="s">
        <v>476</v>
      </c>
      <c r="E354" s="280" t="s">
        <v>1014</v>
      </c>
      <c r="F354" s="280" t="s">
        <v>1014</v>
      </c>
      <c r="G354" s="280" t="s">
        <v>1014</v>
      </c>
      <c r="H354" s="432" t="s">
        <v>1014</v>
      </c>
      <c r="J354" s="384"/>
    </row>
    <row r="355" spans="1:10" s="301" customFormat="1" ht="31.5" customHeight="1" x14ac:dyDescent="0.25">
      <c r="A355" s="386" t="s">
        <v>798</v>
      </c>
      <c r="B355" s="398" t="s">
        <v>799</v>
      </c>
      <c r="C355" s="388" t="s">
        <v>999</v>
      </c>
      <c r="D355" s="356" t="s">
        <v>476</v>
      </c>
      <c r="E355" s="280" t="s">
        <v>1014</v>
      </c>
      <c r="F355" s="280" t="s">
        <v>1014</v>
      </c>
      <c r="G355" s="280" t="s">
        <v>1014</v>
      </c>
      <c r="H355" s="432" t="s">
        <v>1014</v>
      </c>
      <c r="J355" s="384"/>
    </row>
    <row r="356" spans="1:10" s="301" customFormat="1" ht="15.75" customHeight="1" x14ac:dyDescent="0.25">
      <c r="A356" s="386" t="s">
        <v>800</v>
      </c>
      <c r="B356" s="396" t="s">
        <v>801</v>
      </c>
      <c r="C356" s="438" t="s">
        <v>476</v>
      </c>
      <c r="D356" s="356" t="s">
        <v>476</v>
      </c>
      <c r="E356" s="280" t="s">
        <v>1014</v>
      </c>
      <c r="F356" s="280" t="s">
        <v>1014</v>
      </c>
      <c r="G356" s="280" t="s">
        <v>1014</v>
      </c>
      <c r="H356" s="432" t="s">
        <v>1014</v>
      </c>
      <c r="J356" s="384"/>
    </row>
    <row r="357" spans="1:10" s="301" customFormat="1" ht="15.75" customHeight="1" x14ac:dyDescent="0.25">
      <c r="A357" s="386" t="s">
        <v>802</v>
      </c>
      <c r="B357" s="398" t="s">
        <v>803</v>
      </c>
      <c r="C357" s="388" t="s">
        <v>1</v>
      </c>
      <c r="D357" s="356" t="s">
        <v>476</v>
      </c>
      <c r="E357" s="280" t="s">
        <v>1014</v>
      </c>
      <c r="F357" s="280" t="s">
        <v>1014</v>
      </c>
      <c r="G357" s="280" t="s">
        <v>1014</v>
      </c>
      <c r="H357" s="432" t="s">
        <v>1014</v>
      </c>
      <c r="J357" s="384"/>
    </row>
    <row r="358" spans="1:10" s="301" customFormat="1" ht="47.25" customHeight="1" x14ac:dyDescent="0.25">
      <c r="A358" s="386" t="s">
        <v>804</v>
      </c>
      <c r="B358" s="397" t="s">
        <v>805</v>
      </c>
      <c r="C358" s="388" t="s">
        <v>1</v>
      </c>
      <c r="D358" s="356" t="s">
        <v>476</v>
      </c>
      <c r="E358" s="280" t="s">
        <v>1014</v>
      </c>
      <c r="F358" s="280" t="s">
        <v>1014</v>
      </c>
      <c r="G358" s="280" t="s">
        <v>1014</v>
      </c>
      <c r="H358" s="432" t="s">
        <v>1014</v>
      </c>
      <c r="J358" s="384"/>
    </row>
    <row r="359" spans="1:10" s="301" customFormat="1" ht="47.25" customHeight="1" x14ac:dyDescent="0.25">
      <c r="A359" s="386" t="s">
        <v>806</v>
      </c>
      <c r="B359" s="397" t="s">
        <v>807</v>
      </c>
      <c r="C359" s="388" t="s">
        <v>1</v>
      </c>
      <c r="D359" s="356" t="s">
        <v>476</v>
      </c>
      <c r="E359" s="280" t="s">
        <v>1014</v>
      </c>
      <c r="F359" s="280" t="s">
        <v>1014</v>
      </c>
      <c r="G359" s="280" t="s">
        <v>1014</v>
      </c>
      <c r="H359" s="432" t="s">
        <v>1014</v>
      </c>
      <c r="J359" s="384"/>
    </row>
    <row r="360" spans="1:10" s="301" customFormat="1" ht="31.5" customHeight="1" x14ac:dyDescent="0.25">
      <c r="A360" s="386" t="s">
        <v>808</v>
      </c>
      <c r="B360" s="397" t="s">
        <v>809</v>
      </c>
      <c r="C360" s="388" t="s">
        <v>1</v>
      </c>
      <c r="D360" s="356" t="s">
        <v>476</v>
      </c>
      <c r="E360" s="280" t="s">
        <v>1014</v>
      </c>
      <c r="F360" s="280" t="s">
        <v>1014</v>
      </c>
      <c r="G360" s="280" t="s">
        <v>1014</v>
      </c>
      <c r="H360" s="432" t="s">
        <v>1014</v>
      </c>
      <c r="J360" s="384"/>
    </row>
    <row r="361" spans="1:10" s="301" customFormat="1" ht="15.75" customHeight="1" x14ac:dyDescent="0.25">
      <c r="A361" s="386" t="s">
        <v>810</v>
      </c>
      <c r="B361" s="398" t="s">
        <v>811</v>
      </c>
      <c r="C361" s="388" t="s">
        <v>744</v>
      </c>
      <c r="D361" s="356" t="s">
        <v>476</v>
      </c>
      <c r="E361" s="280" t="s">
        <v>1014</v>
      </c>
      <c r="F361" s="280" t="s">
        <v>1014</v>
      </c>
      <c r="G361" s="280" t="s">
        <v>1014</v>
      </c>
      <c r="H361" s="432" t="s">
        <v>1014</v>
      </c>
      <c r="J361" s="384"/>
    </row>
    <row r="362" spans="1:10" s="301" customFormat="1" ht="31.5" customHeight="1" x14ac:dyDescent="0.25">
      <c r="A362" s="386" t="s">
        <v>812</v>
      </c>
      <c r="B362" s="397" t="s">
        <v>813</v>
      </c>
      <c r="C362" s="388" t="s">
        <v>744</v>
      </c>
      <c r="D362" s="356" t="s">
        <v>476</v>
      </c>
      <c r="E362" s="280" t="s">
        <v>1014</v>
      </c>
      <c r="F362" s="280" t="s">
        <v>1014</v>
      </c>
      <c r="G362" s="280" t="s">
        <v>1014</v>
      </c>
      <c r="H362" s="432" t="s">
        <v>1014</v>
      </c>
      <c r="J362" s="384"/>
    </row>
    <row r="363" spans="1:10" s="301" customFormat="1" ht="15.75" customHeight="1" x14ac:dyDescent="0.25">
      <c r="A363" s="386" t="s">
        <v>814</v>
      </c>
      <c r="B363" s="397" t="s">
        <v>815</v>
      </c>
      <c r="C363" s="388" t="s">
        <v>744</v>
      </c>
      <c r="D363" s="356" t="s">
        <v>476</v>
      </c>
      <c r="E363" s="280" t="s">
        <v>1014</v>
      </c>
      <c r="F363" s="280" t="s">
        <v>1014</v>
      </c>
      <c r="G363" s="280" t="s">
        <v>1014</v>
      </c>
      <c r="H363" s="432" t="s">
        <v>1014</v>
      </c>
      <c r="J363" s="384"/>
    </row>
    <row r="364" spans="1:10" s="301" customFormat="1" ht="31.5" customHeight="1" x14ac:dyDescent="0.25">
      <c r="A364" s="386" t="s">
        <v>816</v>
      </c>
      <c r="B364" s="398" t="s">
        <v>817</v>
      </c>
      <c r="C364" s="388" t="s">
        <v>999</v>
      </c>
      <c r="D364" s="356" t="s">
        <v>476</v>
      </c>
      <c r="E364" s="280" t="s">
        <v>1014</v>
      </c>
      <c r="F364" s="280" t="s">
        <v>1014</v>
      </c>
      <c r="G364" s="280" t="s">
        <v>1014</v>
      </c>
      <c r="H364" s="432" t="s">
        <v>1014</v>
      </c>
      <c r="J364" s="384"/>
    </row>
    <row r="365" spans="1:10" s="301" customFormat="1" ht="15.75" customHeight="1" x14ac:dyDescent="0.25">
      <c r="A365" s="386" t="s">
        <v>818</v>
      </c>
      <c r="B365" s="397" t="s">
        <v>819</v>
      </c>
      <c r="C365" s="388" t="s">
        <v>999</v>
      </c>
      <c r="D365" s="356" t="s">
        <v>476</v>
      </c>
      <c r="E365" s="280" t="s">
        <v>1014</v>
      </c>
      <c r="F365" s="280" t="s">
        <v>1014</v>
      </c>
      <c r="G365" s="280" t="s">
        <v>1014</v>
      </c>
      <c r="H365" s="432" t="s">
        <v>1014</v>
      </c>
      <c r="J365" s="384"/>
    </row>
    <row r="366" spans="1:10" s="301" customFormat="1" ht="15.75" customHeight="1" x14ac:dyDescent="0.25">
      <c r="A366" s="386" t="s">
        <v>820</v>
      </c>
      <c r="B366" s="397" t="s">
        <v>207</v>
      </c>
      <c r="C366" s="388" t="s">
        <v>999</v>
      </c>
      <c r="D366" s="356" t="s">
        <v>476</v>
      </c>
      <c r="E366" s="280" t="s">
        <v>1014</v>
      </c>
      <c r="F366" s="280" t="s">
        <v>1014</v>
      </c>
      <c r="G366" s="280" t="s">
        <v>1014</v>
      </c>
      <c r="H366" s="432" t="s">
        <v>1014</v>
      </c>
      <c r="J366" s="384"/>
    </row>
    <row r="367" spans="1:10" s="301" customFormat="1" ht="16.5" thickBot="1" x14ac:dyDescent="0.3">
      <c r="A367" s="405" t="s">
        <v>821</v>
      </c>
      <c r="B367" s="439" t="s">
        <v>822</v>
      </c>
      <c r="C367" s="407" t="s">
        <v>1009</v>
      </c>
      <c r="D367" s="357">
        <v>7209.7174893261617</v>
      </c>
      <c r="E367" s="330">
        <v>7433</v>
      </c>
      <c r="F367" s="330">
        <f t="shared" si="28"/>
        <v>223.28251067383826</v>
      </c>
      <c r="G367" s="330">
        <f t="shared" si="29"/>
        <v>3.0969661571955269</v>
      </c>
      <c r="H367" s="437" t="s">
        <v>1014</v>
      </c>
      <c r="J367" s="384"/>
    </row>
    <row r="368" spans="1:10" s="301" customFormat="1" ht="15.75" customHeight="1" x14ac:dyDescent="0.25">
      <c r="A368" s="708" t="s">
        <v>823</v>
      </c>
      <c r="B368" s="709"/>
      <c r="C368" s="709"/>
      <c r="D368" s="709"/>
      <c r="E368" s="709"/>
      <c r="F368" s="709"/>
      <c r="G368" s="709"/>
      <c r="H368" s="710"/>
      <c r="J368" s="384"/>
    </row>
    <row r="369" spans="1:10" s="301" customFormat="1" ht="16.5" customHeight="1" thickBot="1" x14ac:dyDescent="0.3">
      <c r="A369" s="708"/>
      <c r="B369" s="709"/>
      <c r="C369" s="709"/>
      <c r="D369" s="709"/>
      <c r="E369" s="709"/>
      <c r="F369" s="709"/>
      <c r="G369" s="709"/>
      <c r="H369" s="710"/>
      <c r="J369" s="384"/>
    </row>
    <row r="370" spans="1:10" s="382" customFormat="1" ht="67.5" customHeight="1" x14ac:dyDescent="0.25">
      <c r="A370" s="693" t="s">
        <v>190</v>
      </c>
      <c r="B370" s="695" t="s">
        <v>191</v>
      </c>
      <c r="C370" s="671" t="s">
        <v>304</v>
      </c>
      <c r="D370" s="671">
        <v>2022</v>
      </c>
      <c r="E370" s="672"/>
      <c r="F370" s="671" t="s">
        <v>920</v>
      </c>
      <c r="G370" s="673"/>
      <c r="H370" s="663" t="s">
        <v>7</v>
      </c>
      <c r="I370" s="301"/>
      <c r="J370" s="384"/>
    </row>
    <row r="371" spans="1:10" s="382" customFormat="1" ht="30" x14ac:dyDescent="0.25">
      <c r="A371" s="694"/>
      <c r="B371" s="696"/>
      <c r="C371" s="697"/>
      <c r="D371" s="305" t="s">
        <v>886</v>
      </c>
      <c r="E371" s="306" t="s">
        <v>10</v>
      </c>
      <c r="F371" s="307" t="s">
        <v>887</v>
      </c>
      <c r="G371" s="305" t="s">
        <v>885</v>
      </c>
      <c r="H371" s="664"/>
      <c r="I371" s="301"/>
      <c r="J371" s="384"/>
    </row>
    <row r="372" spans="1:10" s="301" customFormat="1" ht="16.5" thickBot="1" x14ac:dyDescent="0.3">
      <c r="A372" s="440">
        <v>1</v>
      </c>
      <c r="B372" s="308">
        <v>2</v>
      </c>
      <c r="C372" s="358">
        <v>3</v>
      </c>
      <c r="D372" s="358">
        <v>4</v>
      </c>
      <c r="E372" s="308">
        <v>5</v>
      </c>
      <c r="F372" s="359">
        <v>6</v>
      </c>
      <c r="G372" s="359">
        <v>7</v>
      </c>
      <c r="H372" s="441">
        <v>8</v>
      </c>
      <c r="J372" s="384"/>
    </row>
    <row r="373" spans="1:10" s="301" customFormat="1" ht="15.75" customHeight="1" x14ac:dyDescent="0.25">
      <c r="A373" s="701" t="s">
        <v>824</v>
      </c>
      <c r="B373" s="702"/>
      <c r="C373" s="388" t="s">
        <v>999</v>
      </c>
      <c r="D373" s="326">
        <v>20241.756346720002</v>
      </c>
      <c r="E373" s="361">
        <f>E374+E431</f>
        <v>24139.58064317</v>
      </c>
      <c r="F373" s="361">
        <f t="shared" ref="F373:F376" si="30">E373-D373</f>
        <v>3897.8242964499987</v>
      </c>
      <c r="G373" s="362">
        <f t="shared" ref="G373:G382" si="31">F373/D373*100</f>
        <v>19.256354190241041</v>
      </c>
      <c r="H373" s="363" t="s">
        <v>1014</v>
      </c>
      <c r="J373" s="384"/>
    </row>
    <row r="374" spans="1:10" s="301" customFormat="1" x14ac:dyDescent="0.25">
      <c r="A374" s="386" t="s">
        <v>192</v>
      </c>
      <c r="B374" s="442" t="s">
        <v>825</v>
      </c>
      <c r="C374" s="388" t="s">
        <v>999</v>
      </c>
      <c r="D374" s="319">
        <v>20241.756346720002</v>
      </c>
      <c r="E374" s="284">
        <f>E375+E399+E427+E428</f>
        <v>23117.945139489999</v>
      </c>
      <c r="F374" s="284">
        <f t="shared" si="30"/>
        <v>2876.1887927699972</v>
      </c>
      <c r="G374" s="317">
        <f t="shared" si="31"/>
        <v>14.20918591995629</v>
      </c>
      <c r="H374" s="365" t="s">
        <v>1014</v>
      </c>
      <c r="J374" s="384"/>
    </row>
    <row r="375" spans="1:10" s="301" customFormat="1" x14ac:dyDescent="0.25">
      <c r="A375" s="386" t="s">
        <v>193</v>
      </c>
      <c r="B375" s="398" t="s">
        <v>194</v>
      </c>
      <c r="C375" s="388" t="s">
        <v>999</v>
      </c>
      <c r="D375" s="319">
        <v>6520.1042731232756</v>
      </c>
      <c r="E375" s="284">
        <f>E376+E398</f>
        <v>6332.6842846900099</v>
      </c>
      <c r="F375" s="284">
        <f t="shared" si="30"/>
        <v>-187.41998843326564</v>
      </c>
      <c r="G375" s="317">
        <f t="shared" si="31"/>
        <v>-2.8744937286637486</v>
      </c>
      <c r="H375" s="365" t="s">
        <v>1014</v>
      </c>
      <c r="J375" s="384"/>
    </row>
    <row r="376" spans="1:10" s="301" customFormat="1" ht="31.5" x14ac:dyDescent="0.25">
      <c r="A376" s="386" t="s">
        <v>195</v>
      </c>
      <c r="B376" s="397" t="s">
        <v>826</v>
      </c>
      <c r="C376" s="388" t="s">
        <v>999</v>
      </c>
      <c r="D376" s="319">
        <v>6520.1042731232756</v>
      </c>
      <c r="E376" s="284">
        <f>E384+E382</f>
        <v>6332.6842846900099</v>
      </c>
      <c r="F376" s="284">
        <f t="shared" si="30"/>
        <v>-187.41998843326564</v>
      </c>
      <c r="G376" s="366">
        <f t="shared" si="31"/>
        <v>-2.8744937286637486</v>
      </c>
      <c r="H376" s="365" t="s">
        <v>1014</v>
      </c>
      <c r="J376" s="384"/>
    </row>
    <row r="377" spans="1:10" s="301" customFormat="1" ht="15.75" customHeight="1" x14ac:dyDescent="0.25">
      <c r="A377" s="386" t="s">
        <v>196</v>
      </c>
      <c r="B377" s="399" t="s">
        <v>827</v>
      </c>
      <c r="C377" s="388" t="s">
        <v>999</v>
      </c>
      <c r="D377" s="339" t="s">
        <v>476</v>
      </c>
      <c r="E377" s="339" t="s">
        <v>1014</v>
      </c>
      <c r="F377" s="339" t="s">
        <v>476</v>
      </c>
      <c r="G377" s="339" t="s">
        <v>476</v>
      </c>
      <c r="H377" s="365" t="s">
        <v>1014</v>
      </c>
      <c r="J377" s="384"/>
    </row>
    <row r="378" spans="1:10" s="301" customFormat="1" ht="31.5" customHeight="1" x14ac:dyDescent="0.25">
      <c r="A378" s="386" t="s">
        <v>828</v>
      </c>
      <c r="B378" s="400" t="s">
        <v>308</v>
      </c>
      <c r="C378" s="388" t="s">
        <v>999</v>
      </c>
      <c r="D378" s="339" t="s">
        <v>476</v>
      </c>
      <c r="E378" s="339" t="s">
        <v>1014</v>
      </c>
      <c r="F378" s="339" t="s">
        <v>476</v>
      </c>
      <c r="G378" s="339" t="s">
        <v>476</v>
      </c>
      <c r="H378" s="365" t="s">
        <v>1014</v>
      </c>
      <c r="J378" s="384"/>
    </row>
    <row r="379" spans="1:10" s="301" customFormat="1" ht="31.5" customHeight="1" x14ac:dyDescent="0.25">
      <c r="A379" s="386" t="s">
        <v>829</v>
      </c>
      <c r="B379" s="400" t="s">
        <v>309</v>
      </c>
      <c r="C379" s="388" t="s">
        <v>999</v>
      </c>
      <c r="D379" s="339" t="s">
        <v>476</v>
      </c>
      <c r="E379" s="339" t="s">
        <v>1014</v>
      </c>
      <c r="F379" s="339" t="s">
        <v>476</v>
      </c>
      <c r="G379" s="339" t="s">
        <v>476</v>
      </c>
      <c r="H379" s="365" t="s">
        <v>1014</v>
      </c>
      <c r="J379" s="384"/>
    </row>
    <row r="380" spans="1:10" s="301" customFormat="1" ht="31.5" customHeight="1" x14ac:dyDescent="0.25">
      <c r="A380" s="386" t="s">
        <v>830</v>
      </c>
      <c r="B380" s="400" t="s">
        <v>310</v>
      </c>
      <c r="C380" s="388" t="s">
        <v>999</v>
      </c>
      <c r="D380" s="339" t="s">
        <v>476</v>
      </c>
      <c r="E380" s="339" t="s">
        <v>1014</v>
      </c>
      <c r="F380" s="339" t="s">
        <v>476</v>
      </c>
      <c r="G380" s="339" t="s">
        <v>476</v>
      </c>
      <c r="H380" s="365" t="s">
        <v>1014</v>
      </c>
      <c r="J380" s="384"/>
    </row>
    <row r="381" spans="1:10" s="301" customFormat="1" ht="15.75" customHeight="1" x14ac:dyDescent="0.25">
      <c r="A381" s="386" t="s">
        <v>198</v>
      </c>
      <c r="B381" s="399" t="s">
        <v>831</v>
      </c>
      <c r="C381" s="388" t="s">
        <v>999</v>
      </c>
      <c r="D381" s="339" t="s">
        <v>476</v>
      </c>
      <c r="E381" s="339" t="s">
        <v>1014</v>
      </c>
      <c r="F381" s="339" t="s">
        <v>476</v>
      </c>
      <c r="G381" s="339" t="s">
        <v>476</v>
      </c>
      <c r="H381" s="365" t="s">
        <v>1014</v>
      </c>
      <c r="J381" s="384"/>
    </row>
    <row r="382" spans="1:10" s="301" customFormat="1" x14ac:dyDescent="0.25">
      <c r="A382" s="386" t="s">
        <v>200</v>
      </c>
      <c r="B382" s="399" t="s">
        <v>832</v>
      </c>
      <c r="C382" s="388" t="s">
        <v>999</v>
      </c>
      <c r="D382" s="319">
        <v>2973.964282343275</v>
      </c>
      <c r="E382" s="284">
        <v>2973.96428234001</v>
      </c>
      <c r="F382" s="284">
        <f t="shared" ref="F382:F445" si="32">E382-D382</f>
        <v>-3.2650859793648124E-9</v>
      </c>
      <c r="G382" s="366">
        <f t="shared" si="31"/>
        <v>-1.097890112113974E-10</v>
      </c>
      <c r="H382" s="364" t="s">
        <v>1014</v>
      </c>
      <c r="J382" s="384"/>
    </row>
    <row r="383" spans="1:10" s="301" customFormat="1" ht="15.75" customHeight="1" x14ac:dyDescent="0.25">
      <c r="A383" s="386" t="s">
        <v>202</v>
      </c>
      <c r="B383" s="399" t="s">
        <v>833</v>
      </c>
      <c r="C383" s="388" t="s">
        <v>999</v>
      </c>
      <c r="D383" s="367" t="s">
        <v>476</v>
      </c>
      <c r="E383" s="368" t="s">
        <v>1014</v>
      </c>
      <c r="F383" s="368" t="s">
        <v>1014</v>
      </c>
      <c r="G383" s="368" t="s">
        <v>1014</v>
      </c>
      <c r="H383" s="365" t="s">
        <v>1014</v>
      </c>
      <c r="J383" s="384"/>
    </row>
    <row r="384" spans="1:10" s="301" customFormat="1" x14ac:dyDescent="0.25">
      <c r="A384" s="386" t="s">
        <v>203</v>
      </c>
      <c r="B384" s="399" t="s">
        <v>834</v>
      </c>
      <c r="C384" s="388" t="s">
        <v>999</v>
      </c>
      <c r="D384" s="319">
        <v>3546.1399907800005</v>
      </c>
      <c r="E384" s="284">
        <f>E387</f>
        <v>3358.72000235</v>
      </c>
      <c r="F384" s="284">
        <f t="shared" si="32"/>
        <v>-187.41998843000056</v>
      </c>
      <c r="G384" s="366">
        <f t="shared" ref="G384:G406" si="33">F384/D384*100</f>
        <v>-5.2851830135667059</v>
      </c>
      <c r="H384" s="365" t="s">
        <v>1014</v>
      </c>
      <c r="J384" s="384"/>
    </row>
    <row r="385" spans="1:10" s="301" customFormat="1" ht="31.5" customHeight="1" x14ac:dyDescent="0.25">
      <c r="A385" s="386" t="s">
        <v>835</v>
      </c>
      <c r="B385" s="400" t="s">
        <v>836</v>
      </c>
      <c r="C385" s="388" t="s">
        <v>999</v>
      </c>
      <c r="D385" s="369" t="s">
        <v>476</v>
      </c>
      <c r="E385" s="368" t="s">
        <v>1014</v>
      </c>
      <c r="F385" s="368" t="s">
        <v>1014</v>
      </c>
      <c r="G385" s="368" t="s">
        <v>1014</v>
      </c>
      <c r="H385" s="365" t="s">
        <v>1014</v>
      </c>
      <c r="J385" s="384"/>
    </row>
    <row r="386" spans="1:10" s="301" customFormat="1" ht="15.75" customHeight="1" x14ac:dyDescent="0.25">
      <c r="A386" s="386" t="s">
        <v>837</v>
      </c>
      <c r="B386" s="400" t="s">
        <v>838</v>
      </c>
      <c r="C386" s="388" t="s">
        <v>999</v>
      </c>
      <c r="D386" s="369" t="s">
        <v>476</v>
      </c>
      <c r="E386" s="368" t="s">
        <v>1014</v>
      </c>
      <c r="F386" s="368" t="s">
        <v>1014</v>
      </c>
      <c r="G386" s="368" t="s">
        <v>1014</v>
      </c>
      <c r="H386" s="365" t="s">
        <v>1014</v>
      </c>
      <c r="J386" s="384"/>
    </row>
    <row r="387" spans="1:10" s="301" customFormat="1" x14ac:dyDescent="0.25">
      <c r="A387" s="386" t="s">
        <v>839</v>
      </c>
      <c r="B387" s="400" t="s">
        <v>210</v>
      </c>
      <c r="C387" s="388" t="s">
        <v>999</v>
      </c>
      <c r="D387" s="319">
        <v>3546.1399907800005</v>
      </c>
      <c r="E387" s="284">
        <f>E388</f>
        <v>3358.72000235</v>
      </c>
      <c r="F387" s="284">
        <f t="shared" si="32"/>
        <v>-187.41998843000056</v>
      </c>
      <c r="G387" s="366">
        <f t="shared" si="33"/>
        <v>-5.2851830135667059</v>
      </c>
      <c r="H387" s="365" t="s">
        <v>1014</v>
      </c>
      <c r="J387" s="384"/>
    </row>
    <row r="388" spans="1:10" s="301" customFormat="1" x14ac:dyDescent="0.25">
      <c r="A388" s="386" t="s">
        <v>840</v>
      </c>
      <c r="B388" s="400" t="s">
        <v>838</v>
      </c>
      <c r="C388" s="388" t="s">
        <v>999</v>
      </c>
      <c r="D388" s="319">
        <v>3546.1399907800005</v>
      </c>
      <c r="E388" s="284">
        <v>3358.72000235</v>
      </c>
      <c r="F388" s="284">
        <f t="shared" si="32"/>
        <v>-187.41998843000056</v>
      </c>
      <c r="G388" s="366">
        <f t="shared" si="33"/>
        <v>-5.2851830135667059</v>
      </c>
      <c r="H388" s="365" t="s">
        <v>1014</v>
      </c>
      <c r="J388" s="384"/>
    </row>
    <row r="389" spans="1:10" s="301" customFormat="1" ht="15.75" customHeight="1" x14ac:dyDescent="0.25">
      <c r="A389" s="386" t="s">
        <v>204</v>
      </c>
      <c r="B389" s="399" t="s">
        <v>841</v>
      </c>
      <c r="C389" s="388" t="s">
        <v>999</v>
      </c>
      <c r="D389" s="367" t="s">
        <v>476</v>
      </c>
      <c r="E389" s="280" t="s">
        <v>1014</v>
      </c>
      <c r="F389" s="280" t="s">
        <v>1014</v>
      </c>
      <c r="G389" s="280" t="s">
        <v>1014</v>
      </c>
      <c r="H389" s="365" t="s">
        <v>1014</v>
      </c>
      <c r="J389" s="384"/>
    </row>
    <row r="390" spans="1:10" s="301" customFormat="1" ht="15.75" customHeight="1" x14ac:dyDescent="0.25">
      <c r="A390" s="386" t="s">
        <v>205</v>
      </c>
      <c r="B390" s="399" t="s">
        <v>660</v>
      </c>
      <c r="C390" s="388" t="s">
        <v>999</v>
      </c>
      <c r="D390" s="367" t="s">
        <v>476</v>
      </c>
      <c r="E390" s="280" t="s">
        <v>1014</v>
      </c>
      <c r="F390" s="280" t="s">
        <v>1014</v>
      </c>
      <c r="G390" s="280" t="s">
        <v>1014</v>
      </c>
      <c r="H390" s="365" t="s">
        <v>1014</v>
      </c>
      <c r="J390" s="384"/>
    </row>
    <row r="391" spans="1:10" s="301" customFormat="1" ht="31.5" customHeight="1" x14ac:dyDescent="0.25">
      <c r="A391" s="386" t="s">
        <v>842</v>
      </c>
      <c r="B391" s="399" t="s">
        <v>843</v>
      </c>
      <c r="C391" s="388" t="s">
        <v>999</v>
      </c>
      <c r="D391" s="367" t="s">
        <v>476</v>
      </c>
      <c r="E391" s="280" t="s">
        <v>1014</v>
      </c>
      <c r="F391" s="280" t="s">
        <v>1014</v>
      </c>
      <c r="G391" s="280" t="s">
        <v>1014</v>
      </c>
      <c r="H391" s="365" t="s">
        <v>1014</v>
      </c>
      <c r="J391" s="384"/>
    </row>
    <row r="392" spans="1:10" s="301" customFormat="1" ht="15.75" customHeight="1" x14ac:dyDescent="0.25">
      <c r="A392" s="386" t="s">
        <v>844</v>
      </c>
      <c r="B392" s="400" t="s">
        <v>206</v>
      </c>
      <c r="C392" s="388" t="s">
        <v>999</v>
      </c>
      <c r="D392" s="367" t="s">
        <v>476</v>
      </c>
      <c r="E392" s="280" t="s">
        <v>1014</v>
      </c>
      <c r="F392" s="280" t="s">
        <v>1014</v>
      </c>
      <c r="G392" s="280" t="s">
        <v>1014</v>
      </c>
      <c r="H392" s="365" t="s">
        <v>1014</v>
      </c>
      <c r="J392" s="384"/>
    </row>
    <row r="393" spans="1:10" s="301" customFormat="1" ht="15.75" customHeight="1" x14ac:dyDescent="0.25">
      <c r="A393" s="386" t="s">
        <v>845</v>
      </c>
      <c r="B393" s="443" t="s">
        <v>207</v>
      </c>
      <c r="C393" s="388" t="s">
        <v>999</v>
      </c>
      <c r="D393" s="367" t="s">
        <v>476</v>
      </c>
      <c r="E393" s="280" t="s">
        <v>1014</v>
      </c>
      <c r="F393" s="280" t="s">
        <v>1014</v>
      </c>
      <c r="G393" s="280" t="s">
        <v>1014</v>
      </c>
      <c r="H393" s="365" t="s">
        <v>1014</v>
      </c>
      <c r="J393" s="384"/>
    </row>
    <row r="394" spans="1:10" s="301" customFormat="1" ht="31.5" customHeight="1" x14ac:dyDescent="0.25">
      <c r="A394" s="386" t="s">
        <v>208</v>
      </c>
      <c r="B394" s="397" t="s">
        <v>846</v>
      </c>
      <c r="C394" s="388" t="s">
        <v>999</v>
      </c>
      <c r="D394" s="367" t="s">
        <v>476</v>
      </c>
      <c r="E394" s="280" t="s">
        <v>1014</v>
      </c>
      <c r="F394" s="280" t="s">
        <v>1014</v>
      </c>
      <c r="G394" s="280" t="s">
        <v>1014</v>
      </c>
      <c r="H394" s="365" t="s">
        <v>1014</v>
      </c>
      <c r="J394" s="384"/>
    </row>
    <row r="395" spans="1:10" s="301" customFormat="1" ht="31.5" customHeight="1" x14ac:dyDescent="0.25">
      <c r="A395" s="386" t="s">
        <v>847</v>
      </c>
      <c r="B395" s="399" t="s">
        <v>308</v>
      </c>
      <c r="C395" s="388" t="s">
        <v>999</v>
      </c>
      <c r="D395" s="367" t="s">
        <v>476</v>
      </c>
      <c r="E395" s="280" t="s">
        <v>1014</v>
      </c>
      <c r="F395" s="280" t="s">
        <v>1014</v>
      </c>
      <c r="G395" s="280" t="s">
        <v>1014</v>
      </c>
      <c r="H395" s="365" t="s">
        <v>1014</v>
      </c>
      <c r="J395" s="384"/>
    </row>
    <row r="396" spans="1:10" s="301" customFormat="1" ht="31.5" customHeight="1" x14ac:dyDescent="0.25">
      <c r="A396" s="386" t="s">
        <v>848</v>
      </c>
      <c r="B396" s="399" t="s">
        <v>309</v>
      </c>
      <c r="C396" s="388" t="s">
        <v>999</v>
      </c>
      <c r="D396" s="367" t="s">
        <v>476</v>
      </c>
      <c r="E396" s="280" t="s">
        <v>1014</v>
      </c>
      <c r="F396" s="280" t="s">
        <v>1014</v>
      </c>
      <c r="G396" s="280" t="s">
        <v>1014</v>
      </c>
      <c r="H396" s="365" t="s">
        <v>1014</v>
      </c>
      <c r="J396" s="384"/>
    </row>
    <row r="397" spans="1:10" s="301" customFormat="1" ht="31.5" customHeight="1" x14ac:dyDescent="0.25">
      <c r="A397" s="386" t="s">
        <v>849</v>
      </c>
      <c r="B397" s="399" t="s">
        <v>310</v>
      </c>
      <c r="C397" s="388" t="s">
        <v>999</v>
      </c>
      <c r="D397" s="367" t="s">
        <v>476</v>
      </c>
      <c r="E397" s="280" t="s">
        <v>1014</v>
      </c>
      <c r="F397" s="280" t="s">
        <v>1014</v>
      </c>
      <c r="G397" s="280" t="s">
        <v>1014</v>
      </c>
      <c r="H397" s="365" t="s">
        <v>1014</v>
      </c>
      <c r="J397" s="384"/>
    </row>
    <row r="398" spans="1:10" s="301" customFormat="1" x14ac:dyDescent="0.25">
      <c r="A398" s="386" t="s">
        <v>209</v>
      </c>
      <c r="B398" s="397" t="s">
        <v>850</v>
      </c>
      <c r="C398" s="388" t="s">
        <v>999</v>
      </c>
      <c r="D398" s="319">
        <v>0</v>
      </c>
      <c r="E398" s="284">
        <v>0</v>
      </c>
      <c r="F398" s="284">
        <f t="shared" si="32"/>
        <v>0</v>
      </c>
      <c r="G398" s="366">
        <v>0</v>
      </c>
      <c r="H398" s="365" t="s">
        <v>1014</v>
      </c>
      <c r="J398" s="384"/>
    </row>
    <row r="399" spans="1:10" s="301" customFormat="1" x14ac:dyDescent="0.25">
      <c r="A399" s="386" t="s">
        <v>211</v>
      </c>
      <c r="B399" s="398" t="s">
        <v>851</v>
      </c>
      <c r="C399" s="388" t="s">
        <v>999</v>
      </c>
      <c r="D399" s="319">
        <v>10546.911910117962</v>
      </c>
      <c r="E399" s="284">
        <f>E400+E413</f>
        <v>13374.016416029999</v>
      </c>
      <c r="F399" s="284">
        <f t="shared" si="32"/>
        <v>2827.104505912037</v>
      </c>
      <c r="G399" s="366">
        <f t="shared" si="33"/>
        <v>26.805045211384698</v>
      </c>
      <c r="H399" s="365" t="s">
        <v>1014</v>
      </c>
      <c r="J399" s="384"/>
    </row>
    <row r="400" spans="1:10" s="301" customFormat="1" x14ac:dyDescent="0.25">
      <c r="A400" s="386" t="s">
        <v>212</v>
      </c>
      <c r="B400" s="397" t="s">
        <v>852</v>
      </c>
      <c r="C400" s="388" t="s">
        <v>999</v>
      </c>
      <c r="D400" s="319">
        <v>10546.911910117962</v>
      </c>
      <c r="E400" s="284">
        <f>E406</f>
        <v>13374.016416029999</v>
      </c>
      <c r="F400" s="284">
        <f t="shared" si="32"/>
        <v>2827.104505912037</v>
      </c>
      <c r="G400" s="366">
        <f t="shared" si="33"/>
        <v>26.805045211384698</v>
      </c>
      <c r="H400" s="365" t="s">
        <v>1014</v>
      </c>
      <c r="J400" s="384"/>
    </row>
    <row r="401" spans="1:10" s="301" customFormat="1" ht="15.75" customHeight="1" x14ac:dyDescent="0.25">
      <c r="A401" s="386" t="s">
        <v>213</v>
      </c>
      <c r="B401" s="399" t="s">
        <v>197</v>
      </c>
      <c r="C401" s="388" t="s">
        <v>999</v>
      </c>
      <c r="D401" s="367" t="s">
        <v>476</v>
      </c>
      <c r="E401" s="280" t="s">
        <v>1014</v>
      </c>
      <c r="F401" s="280" t="s">
        <v>1014</v>
      </c>
      <c r="G401" s="280" t="s">
        <v>1014</v>
      </c>
      <c r="H401" s="365" t="s">
        <v>1014</v>
      </c>
      <c r="J401" s="384"/>
    </row>
    <row r="402" spans="1:10" s="301" customFormat="1" ht="31.5" customHeight="1" x14ac:dyDescent="0.25">
      <c r="A402" s="386" t="s">
        <v>853</v>
      </c>
      <c r="B402" s="399" t="s">
        <v>308</v>
      </c>
      <c r="C402" s="388" t="s">
        <v>999</v>
      </c>
      <c r="D402" s="367" t="s">
        <v>476</v>
      </c>
      <c r="E402" s="280" t="s">
        <v>1014</v>
      </c>
      <c r="F402" s="280" t="s">
        <v>1014</v>
      </c>
      <c r="G402" s="280" t="s">
        <v>1014</v>
      </c>
      <c r="H402" s="365" t="s">
        <v>1014</v>
      </c>
      <c r="J402" s="384"/>
    </row>
    <row r="403" spans="1:10" s="301" customFormat="1" ht="31.5" customHeight="1" x14ac:dyDescent="0.25">
      <c r="A403" s="386" t="s">
        <v>854</v>
      </c>
      <c r="B403" s="399" t="s">
        <v>309</v>
      </c>
      <c r="C403" s="388" t="s">
        <v>999</v>
      </c>
      <c r="D403" s="367" t="s">
        <v>476</v>
      </c>
      <c r="E403" s="280" t="s">
        <v>1014</v>
      </c>
      <c r="F403" s="280" t="s">
        <v>1014</v>
      </c>
      <c r="G403" s="280" t="s">
        <v>1014</v>
      </c>
      <c r="H403" s="365" t="s">
        <v>1014</v>
      </c>
      <c r="J403" s="384"/>
    </row>
    <row r="404" spans="1:10" s="301" customFormat="1" ht="31.5" customHeight="1" x14ac:dyDescent="0.25">
      <c r="A404" s="386" t="s">
        <v>855</v>
      </c>
      <c r="B404" s="399" t="s">
        <v>310</v>
      </c>
      <c r="C404" s="388" t="s">
        <v>999</v>
      </c>
      <c r="D404" s="367" t="s">
        <v>476</v>
      </c>
      <c r="E404" s="280" t="s">
        <v>1014</v>
      </c>
      <c r="F404" s="280" t="s">
        <v>1014</v>
      </c>
      <c r="G404" s="280" t="s">
        <v>1014</v>
      </c>
      <c r="H404" s="365" t="s">
        <v>1014</v>
      </c>
      <c r="J404" s="384"/>
    </row>
    <row r="405" spans="1:10" s="301" customFormat="1" ht="15.75" customHeight="1" x14ac:dyDescent="0.25">
      <c r="A405" s="386" t="s">
        <v>214</v>
      </c>
      <c r="B405" s="399" t="s">
        <v>648</v>
      </c>
      <c r="C405" s="388" t="s">
        <v>999</v>
      </c>
      <c r="D405" s="367" t="s">
        <v>476</v>
      </c>
      <c r="E405" s="280" t="s">
        <v>1014</v>
      </c>
      <c r="F405" s="280" t="s">
        <v>1014</v>
      </c>
      <c r="G405" s="280" t="s">
        <v>1014</v>
      </c>
      <c r="H405" s="365" t="s">
        <v>1014</v>
      </c>
      <c r="J405" s="384"/>
    </row>
    <row r="406" spans="1:10" s="301" customFormat="1" x14ac:dyDescent="0.25">
      <c r="A406" s="386" t="s">
        <v>215</v>
      </c>
      <c r="B406" s="399" t="s">
        <v>199</v>
      </c>
      <c r="C406" s="388" t="s">
        <v>999</v>
      </c>
      <c r="D406" s="319">
        <v>10546.911910117962</v>
      </c>
      <c r="E406" s="284">
        <v>13374.016416029999</v>
      </c>
      <c r="F406" s="284">
        <f t="shared" si="32"/>
        <v>2827.104505912037</v>
      </c>
      <c r="G406" s="366">
        <f t="shared" si="33"/>
        <v>26.805045211384698</v>
      </c>
      <c r="H406" s="365" t="s">
        <v>1014</v>
      </c>
      <c r="J406" s="384"/>
    </row>
    <row r="407" spans="1:10" s="301" customFormat="1" ht="15.75" customHeight="1" x14ac:dyDescent="0.25">
      <c r="A407" s="386" t="s">
        <v>216</v>
      </c>
      <c r="B407" s="399" t="s">
        <v>653</v>
      </c>
      <c r="C407" s="388" t="s">
        <v>999</v>
      </c>
      <c r="D407" s="367" t="s">
        <v>476</v>
      </c>
      <c r="E407" s="280" t="s">
        <v>1014</v>
      </c>
      <c r="F407" s="280" t="s">
        <v>1014</v>
      </c>
      <c r="G407" s="366" t="s">
        <v>1014</v>
      </c>
      <c r="H407" s="365" t="s">
        <v>1014</v>
      </c>
      <c r="J407" s="384"/>
    </row>
    <row r="408" spans="1:10" s="301" customFormat="1" ht="15.75" customHeight="1" x14ac:dyDescent="0.25">
      <c r="A408" s="386" t="s">
        <v>217</v>
      </c>
      <c r="B408" s="399" t="s">
        <v>201</v>
      </c>
      <c r="C408" s="388" t="s">
        <v>999</v>
      </c>
      <c r="D408" s="367" t="s">
        <v>476</v>
      </c>
      <c r="E408" s="280" t="s">
        <v>1014</v>
      </c>
      <c r="F408" s="280" t="s">
        <v>1014</v>
      </c>
      <c r="G408" s="366" t="s">
        <v>1014</v>
      </c>
      <c r="H408" s="365" t="s">
        <v>1014</v>
      </c>
      <c r="J408" s="384"/>
    </row>
    <row r="409" spans="1:10" s="301" customFormat="1" ht="15.75" customHeight="1" x14ac:dyDescent="0.25">
      <c r="A409" s="386" t="s">
        <v>218</v>
      </c>
      <c r="B409" s="399" t="s">
        <v>660</v>
      </c>
      <c r="C409" s="388" t="s">
        <v>999</v>
      </c>
      <c r="D409" s="367" t="s">
        <v>476</v>
      </c>
      <c r="E409" s="280" t="s">
        <v>1014</v>
      </c>
      <c r="F409" s="280" t="s">
        <v>1014</v>
      </c>
      <c r="G409" s="366" t="s">
        <v>1014</v>
      </c>
      <c r="H409" s="365" t="s">
        <v>1014</v>
      </c>
      <c r="J409" s="384"/>
    </row>
    <row r="410" spans="1:10" s="301" customFormat="1" ht="31.5" customHeight="1" x14ac:dyDescent="0.25">
      <c r="A410" s="386" t="s">
        <v>219</v>
      </c>
      <c r="B410" s="399" t="s">
        <v>663</v>
      </c>
      <c r="C410" s="388" t="s">
        <v>999</v>
      </c>
      <c r="D410" s="367" t="s">
        <v>476</v>
      </c>
      <c r="E410" s="280" t="s">
        <v>1014</v>
      </c>
      <c r="F410" s="280" t="s">
        <v>1014</v>
      </c>
      <c r="G410" s="366" t="s">
        <v>1014</v>
      </c>
      <c r="H410" s="365" t="s">
        <v>1014</v>
      </c>
      <c r="J410" s="384"/>
    </row>
    <row r="411" spans="1:10" s="301" customFormat="1" ht="15.75" customHeight="1" x14ac:dyDescent="0.25">
      <c r="A411" s="386" t="s">
        <v>220</v>
      </c>
      <c r="B411" s="400" t="s">
        <v>206</v>
      </c>
      <c r="C411" s="388" t="s">
        <v>999</v>
      </c>
      <c r="D411" s="367" t="s">
        <v>476</v>
      </c>
      <c r="E411" s="280" t="s">
        <v>1014</v>
      </c>
      <c r="F411" s="280" t="s">
        <v>1014</v>
      </c>
      <c r="G411" s="366" t="s">
        <v>1014</v>
      </c>
      <c r="H411" s="365" t="s">
        <v>1014</v>
      </c>
      <c r="J411" s="384"/>
    </row>
    <row r="412" spans="1:10" s="301" customFormat="1" ht="15.75" customHeight="1" x14ac:dyDescent="0.25">
      <c r="A412" s="386" t="s">
        <v>221</v>
      </c>
      <c r="B412" s="443" t="s">
        <v>207</v>
      </c>
      <c r="C412" s="388" t="s">
        <v>999</v>
      </c>
      <c r="D412" s="367" t="s">
        <v>476</v>
      </c>
      <c r="E412" s="280" t="s">
        <v>1014</v>
      </c>
      <c r="F412" s="280" t="s">
        <v>1014</v>
      </c>
      <c r="G412" s="366" t="s">
        <v>1014</v>
      </c>
      <c r="H412" s="365" t="s">
        <v>1014</v>
      </c>
      <c r="J412" s="384"/>
    </row>
    <row r="413" spans="1:10" s="301" customFormat="1" x14ac:dyDescent="0.25">
      <c r="A413" s="386" t="s">
        <v>222</v>
      </c>
      <c r="B413" s="397" t="s">
        <v>856</v>
      </c>
      <c r="C413" s="388" t="s">
        <v>999</v>
      </c>
      <c r="D413" s="319">
        <v>0</v>
      </c>
      <c r="E413" s="280">
        <v>0</v>
      </c>
      <c r="F413" s="280">
        <f t="shared" si="32"/>
        <v>0</v>
      </c>
      <c r="G413" s="317">
        <v>0</v>
      </c>
      <c r="H413" s="365" t="s">
        <v>1014</v>
      </c>
      <c r="J413" s="384"/>
    </row>
    <row r="414" spans="1:10" s="301" customFormat="1" x14ac:dyDescent="0.25">
      <c r="A414" s="386" t="s">
        <v>223</v>
      </c>
      <c r="B414" s="397" t="s">
        <v>224</v>
      </c>
      <c r="C414" s="388" t="s">
        <v>999</v>
      </c>
      <c r="D414" s="370">
        <v>0</v>
      </c>
      <c r="E414" s="280">
        <f>E420</f>
        <v>0</v>
      </c>
      <c r="F414" s="280">
        <f t="shared" ref="F414:G414" si="34">F420</f>
        <v>0</v>
      </c>
      <c r="G414" s="317">
        <f t="shared" si="34"/>
        <v>0</v>
      </c>
      <c r="H414" s="365" t="s">
        <v>1014</v>
      </c>
      <c r="J414" s="384"/>
    </row>
    <row r="415" spans="1:10" s="301" customFormat="1" ht="15.75" customHeight="1" x14ac:dyDescent="0.25">
      <c r="A415" s="386" t="s">
        <v>225</v>
      </c>
      <c r="B415" s="399" t="s">
        <v>197</v>
      </c>
      <c r="C415" s="388" t="s">
        <v>999</v>
      </c>
      <c r="D415" s="367" t="s">
        <v>476</v>
      </c>
      <c r="E415" s="280" t="s">
        <v>1014</v>
      </c>
      <c r="F415" s="280" t="s">
        <v>1014</v>
      </c>
      <c r="G415" s="280" t="s">
        <v>1014</v>
      </c>
      <c r="H415" s="365" t="s">
        <v>1014</v>
      </c>
      <c r="J415" s="384"/>
    </row>
    <row r="416" spans="1:10" s="301" customFormat="1" ht="31.5" customHeight="1" x14ac:dyDescent="0.25">
      <c r="A416" s="386" t="s">
        <v>857</v>
      </c>
      <c r="B416" s="399" t="s">
        <v>308</v>
      </c>
      <c r="C416" s="388" t="s">
        <v>999</v>
      </c>
      <c r="D416" s="367" t="s">
        <v>476</v>
      </c>
      <c r="E416" s="280" t="s">
        <v>1014</v>
      </c>
      <c r="F416" s="280" t="s">
        <v>1014</v>
      </c>
      <c r="G416" s="280" t="s">
        <v>1014</v>
      </c>
      <c r="H416" s="365" t="s">
        <v>1014</v>
      </c>
      <c r="J416" s="384"/>
    </row>
    <row r="417" spans="1:10" s="301" customFormat="1" ht="31.5" customHeight="1" x14ac:dyDescent="0.25">
      <c r="A417" s="386" t="s">
        <v>858</v>
      </c>
      <c r="B417" s="399" t="s">
        <v>309</v>
      </c>
      <c r="C417" s="388" t="s">
        <v>999</v>
      </c>
      <c r="D417" s="367" t="s">
        <v>476</v>
      </c>
      <c r="E417" s="280" t="s">
        <v>1014</v>
      </c>
      <c r="F417" s="280" t="s">
        <v>1014</v>
      </c>
      <c r="G417" s="280" t="s">
        <v>1014</v>
      </c>
      <c r="H417" s="365" t="s">
        <v>1014</v>
      </c>
      <c r="J417" s="384"/>
    </row>
    <row r="418" spans="1:10" s="301" customFormat="1" ht="31.5" customHeight="1" x14ac:dyDescent="0.25">
      <c r="A418" s="386" t="s">
        <v>859</v>
      </c>
      <c r="B418" s="399" t="s">
        <v>310</v>
      </c>
      <c r="C418" s="388" t="s">
        <v>999</v>
      </c>
      <c r="D418" s="367" t="s">
        <v>476</v>
      </c>
      <c r="E418" s="280" t="s">
        <v>1014</v>
      </c>
      <c r="F418" s="280" t="s">
        <v>1014</v>
      </c>
      <c r="G418" s="280" t="s">
        <v>1014</v>
      </c>
      <c r="H418" s="365" t="s">
        <v>1014</v>
      </c>
      <c r="J418" s="384"/>
    </row>
    <row r="419" spans="1:10" s="301" customFormat="1" ht="15.75" customHeight="1" x14ac:dyDescent="0.25">
      <c r="A419" s="386" t="s">
        <v>226</v>
      </c>
      <c r="B419" s="399" t="s">
        <v>648</v>
      </c>
      <c r="C419" s="388" t="s">
        <v>999</v>
      </c>
      <c r="D419" s="367" t="s">
        <v>476</v>
      </c>
      <c r="E419" s="280" t="s">
        <v>1014</v>
      </c>
      <c r="F419" s="280" t="s">
        <v>1014</v>
      </c>
      <c r="G419" s="280" t="s">
        <v>1014</v>
      </c>
      <c r="H419" s="365" t="s">
        <v>1014</v>
      </c>
      <c r="J419" s="384"/>
    </row>
    <row r="420" spans="1:10" s="301" customFormat="1" x14ac:dyDescent="0.25">
      <c r="A420" s="386" t="s">
        <v>227</v>
      </c>
      <c r="B420" s="399" t="s">
        <v>199</v>
      </c>
      <c r="C420" s="388" t="s">
        <v>999</v>
      </c>
      <c r="D420" s="370">
        <v>0</v>
      </c>
      <c r="E420" s="280">
        <v>0</v>
      </c>
      <c r="F420" s="280">
        <f t="shared" si="32"/>
        <v>0</v>
      </c>
      <c r="G420" s="444">
        <f>F420-E420</f>
        <v>0</v>
      </c>
      <c r="H420" s="365" t="s">
        <v>1014</v>
      </c>
      <c r="J420" s="384"/>
    </row>
    <row r="421" spans="1:10" s="301" customFormat="1" ht="15.75" customHeight="1" x14ac:dyDescent="0.25">
      <c r="A421" s="386" t="s">
        <v>228</v>
      </c>
      <c r="B421" s="399" t="s">
        <v>653</v>
      </c>
      <c r="C421" s="388" t="s">
        <v>999</v>
      </c>
      <c r="D421" s="367" t="s">
        <v>476</v>
      </c>
      <c r="E421" s="280" t="s">
        <v>1014</v>
      </c>
      <c r="F421" s="280" t="s">
        <v>1014</v>
      </c>
      <c r="G421" s="280" t="s">
        <v>1014</v>
      </c>
      <c r="H421" s="365" t="s">
        <v>1014</v>
      </c>
      <c r="J421" s="384"/>
    </row>
    <row r="422" spans="1:10" s="301" customFormat="1" ht="15.75" customHeight="1" x14ac:dyDescent="0.25">
      <c r="A422" s="386" t="s">
        <v>229</v>
      </c>
      <c r="B422" s="399" t="s">
        <v>201</v>
      </c>
      <c r="C422" s="388" t="s">
        <v>999</v>
      </c>
      <c r="D422" s="367" t="s">
        <v>476</v>
      </c>
      <c r="E422" s="280" t="s">
        <v>1014</v>
      </c>
      <c r="F422" s="280" t="s">
        <v>1014</v>
      </c>
      <c r="G422" s="280" t="s">
        <v>1014</v>
      </c>
      <c r="H422" s="365" t="s">
        <v>1014</v>
      </c>
      <c r="J422" s="384"/>
    </row>
    <row r="423" spans="1:10" s="301" customFormat="1" ht="15.75" customHeight="1" x14ac:dyDescent="0.25">
      <c r="A423" s="386" t="s">
        <v>230</v>
      </c>
      <c r="B423" s="399" t="s">
        <v>660</v>
      </c>
      <c r="C423" s="388" t="s">
        <v>999</v>
      </c>
      <c r="D423" s="367" t="s">
        <v>476</v>
      </c>
      <c r="E423" s="280" t="s">
        <v>1014</v>
      </c>
      <c r="F423" s="280" t="s">
        <v>1014</v>
      </c>
      <c r="G423" s="280" t="s">
        <v>1014</v>
      </c>
      <c r="H423" s="365" t="s">
        <v>1014</v>
      </c>
      <c r="J423" s="384"/>
    </row>
    <row r="424" spans="1:10" s="301" customFormat="1" ht="31.5" customHeight="1" x14ac:dyDescent="0.25">
      <c r="A424" s="386" t="s">
        <v>231</v>
      </c>
      <c r="B424" s="399" t="s">
        <v>663</v>
      </c>
      <c r="C424" s="388" t="s">
        <v>999</v>
      </c>
      <c r="D424" s="367" t="s">
        <v>476</v>
      </c>
      <c r="E424" s="280" t="s">
        <v>1014</v>
      </c>
      <c r="F424" s="280" t="s">
        <v>1014</v>
      </c>
      <c r="G424" s="280" t="s">
        <v>1014</v>
      </c>
      <c r="H424" s="365" t="s">
        <v>1014</v>
      </c>
      <c r="J424" s="384"/>
    </row>
    <row r="425" spans="1:10" s="301" customFormat="1" ht="15.75" customHeight="1" x14ac:dyDescent="0.25">
      <c r="A425" s="386" t="s">
        <v>232</v>
      </c>
      <c r="B425" s="443" t="s">
        <v>206</v>
      </c>
      <c r="C425" s="388" t="s">
        <v>999</v>
      </c>
      <c r="D425" s="367" t="s">
        <v>476</v>
      </c>
      <c r="E425" s="280" t="s">
        <v>1014</v>
      </c>
      <c r="F425" s="280" t="s">
        <v>1014</v>
      </c>
      <c r="G425" s="280" t="s">
        <v>1014</v>
      </c>
      <c r="H425" s="365" t="s">
        <v>1014</v>
      </c>
      <c r="J425" s="384"/>
    </row>
    <row r="426" spans="1:10" s="301" customFormat="1" ht="15.75" customHeight="1" x14ac:dyDescent="0.25">
      <c r="A426" s="386" t="s">
        <v>233</v>
      </c>
      <c r="B426" s="443" t="s">
        <v>207</v>
      </c>
      <c r="C426" s="388" t="s">
        <v>999</v>
      </c>
      <c r="D426" s="367" t="s">
        <v>476</v>
      </c>
      <c r="E426" s="280" t="s">
        <v>1014</v>
      </c>
      <c r="F426" s="280" t="s">
        <v>1014</v>
      </c>
      <c r="G426" s="280" t="s">
        <v>1014</v>
      </c>
      <c r="H426" s="365" t="s">
        <v>1014</v>
      </c>
      <c r="J426" s="384"/>
    </row>
    <row r="427" spans="1:10" s="301" customFormat="1" x14ac:dyDescent="0.25">
      <c r="A427" s="386" t="s">
        <v>234</v>
      </c>
      <c r="B427" s="398" t="s">
        <v>860</v>
      </c>
      <c r="C427" s="388" t="s">
        <v>999</v>
      </c>
      <c r="D427" s="319">
        <v>2622.9590542587648</v>
      </c>
      <c r="E427" s="279">
        <v>3159.6912745199907</v>
      </c>
      <c r="F427" s="284">
        <f t="shared" si="32"/>
        <v>536.73222026122585</v>
      </c>
      <c r="G427" s="366">
        <f t="shared" ref="G427:G428" si="35">F427/D427*100</f>
        <v>20.462851655642933</v>
      </c>
      <c r="H427" s="365" t="s">
        <v>1014</v>
      </c>
      <c r="J427" s="384"/>
    </row>
    <row r="428" spans="1:10" s="301" customFormat="1" x14ac:dyDescent="0.25">
      <c r="A428" s="386" t="s">
        <v>235</v>
      </c>
      <c r="B428" s="398" t="s">
        <v>861</v>
      </c>
      <c r="C428" s="388" t="s">
        <v>999</v>
      </c>
      <c r="D428" s="319">
        <v>551.78110921999985</v>
      </c>
      <c r="E428" s="279">
        <v>251.55316425000001</v>
      </c>
      <c r="F428" s="284">
        <f t="shared" si="32"/>
        <v>-300.22794496999984</v>
      </c>
      <c r="G428" s="366">
        <f t="shared" si="35"/>
        <v>-54.410696552189577</v>
      </c>
      <c r="H428" s="364" t="s">
        <v>1070</v>
      </c>
      <c r="J428" s="384"/>
    </row>
    <row r="429" spans="1:10" s="301" customFormat="1" ht="15.75" customHeight="1" x14ac:dyDescent="0.25">
      <c r="A429" s="386" t="s">
        <v>236</v>
      </c>
      <c r="B429" s="397" t="s">
        <v>862</v>
      </c>
      <c r="C429" s="388" t="s">
        <v>999</v>
      </c>
      <c r="D429" s="369">
        <v>0</v>
      </c>
      <c r="E429" s="281" t="s">
        <v>1014</v>
      </c>
      <c r="F429" s="284" t="s">
        <v>1014</v>
      </c>
      <c r="G429" s="366" t="s">
        <v>1014</v>
      </c>
      <c r="H429" s="365" t="s">
        <v>1014</v>
      </c>
      <c r="J429" s="384"/>
    </row>
    <row r="430" spans="1:10" s="301" customFormat="1" x14ac:dyDescent="0.25">
      <c r="A430" s="386" t="s">
        <v>237</v>
      </c>
      <c r="B430" s="397" t="s">
        <v>238</v>
      </c>
      <c r="C430" s="388" t="s">
        <v>999</v>
      </c>
      <c r="D430" s="319">
        <v>0</v>
      </c>
      <c r="E430" s="279">
        <v>0</v>
      </c>
      <c r="F430" s="284">
        <f t="shared" si="32"/>
        <v>0</v>
      </c>
      <c r="G430" s="366">
        <v>0</v>
      </c>
      <c r="H430" s="365" t="s">
        <v>1014</v>
      </c>
      <c r="J430" s="384"/>
    </row>
    <row r="431" spans="1:10" s="301" customFormat="1" x14ac:dyDescent="0.25">
      <c r="A431" s="386" t="s">
        <v>239</v>
      </c>
      <c r="B431" s="442" t="s">
        <v>240</v>
      </c>
      <c r="C431" s="388" t="s">
        <v>999</v>
      </c>
      <c r="D431" s="319">
        <v>0</v>
      </c>
      <c r="E431" s="284">
        <f>E432</f>
        <v>1021.6355036800029</v>
      </c>
      <c r="F431" s="284">
        <f t="shared" si="32"/>
        <v>1021.6355036800029</v>
      </c>
      <c r="G431" s="366" t="s">
        <v>1014</v>
      </c>
      <c r="H431" s="365" t="s">
        <v>1014</v>
      </c>
      <c r="J431" s="384"/>
    </row>
    <row r="432" spans="1:10" s="301" customFormat="1" x14ac:dyDescent="0.25">
      <c r="A432" s="386" t="s">
        <v>241</v>
      </c>
      <c r="B432" s="398" t="s">
        <v>242</v>
      </c>
      <c r="C432" s="388" t="s">
        <v>999</v>
      </c>
      <c r="D432" s="319">
        <v>0</v>
      </c>
      <c r="E432" s="284">
        <v>1021.6355036800029</v>
      </c>
      <c r="F432" s="284">
        <f t="shared" si="32"/>
        <v>1021.6355036800029</v>
      </c>
      <c r="G432" s="366" t="s">
        <v>1014</v>
      </c>
      <c r="H432" s="364" t="s">
        <v>1039</v>
      </c>
      <c r="J432" s="384"/>
    </row>
    <row r="433" spans="1:10" s="301" customFormat="1" x14ac:dyDescent="0.25">
      <c r="A433" s="386" t="s">
        <v>243</v>
      </c>
      <c r="B433" s="398" t="s">
        <v>244</v>
      </c>
      <c r="C433" s="388" t="s">
        <v>999</v>
      </c>
      <c r="D433" s="284">
        <v>0</v>
      </c>
      <c r="E433" s="284">
        <v>0</v>
      </c>
      <c r="F433" s="284">
        <f t="shared" si="32"/>
        <v>0</v>
      </c>
      <c r="G433" s="366">
        <v>0</v>
      </c>
      <c r="H433" s="365" t="s">
        <v>1014</v>
      </c>
      <c r="J433" s="384"/>
    </row>
    <row r="434" spans="1:10" s="301" customFormat="1" x14ac:dyDescent="0.25">
      <c r="A434" s="386" t="s">
        <v>245</v>
      </c>
      <c r="B434" s="398" t="s">
        <v>863</v>
      </c>
      <c r="C434" s="388" t="s">
        <v>999</v>
      </c>
      <c r="D434" s="284">
        <v>0</v>
      </c>
      <c r="E434" s="284">
        <v>0</v>
      </c>
      <c r="F434" s="284">
        <f t="shared" si="32"/>
        <v>0</v>
      </c>
      <c r="G434" s="366">
        <v>0</v>
      </c>
      <c r="H434" s="365" t="s">
        <v>1014</v>
      </c>
      <c r="J434" s="384"/>
    </row>
    <row r="435" spans="1:10" s="301" customFormat="1" x14ac:dyDescent="0.25">
      <c r="A435" s="386" t="s">
        <v>246</v>
      </c>
      <c r="B435" s="398" t="s">
        <v>247</v>
      </c>
      <c r="C435" s="388" t="s">
        <v>999</v>
      </c>
      <c r="D435" s="284">
        <v>0</v>
      </c>
      <c r="E435" s="284">
        <v>0</v>
      </c>
      <c r="F435" s="284">
        <f t="shared" si="32"/>
        <v>0</v>
      </c>
      <c r="G435" s="366">
        <v>0</v>
      </c>
      <c r="H435" s="365" t="s">
        <v>1014</v>
      </c>
      <c r="J435" s="384"/>
    </row>
    <row r="436" spans="1:10" s="301" customFormat="1" x14ac:dyDescent="0.25">
      <c r="A436" s="386" t="s">
        <v>248</v>
      </c>
      <c r="B436" s="398" t="s">
        <v>249</v>
      </c>
      <c r="C436" s="388" t="s">
        <v>999</v>
      </c>
      <c r="D436" s="284">
        <v>0</v>
      </c>
      <c r="E436" s="284">
        <v>0</v>
      </c>
      <c r="F436" s="284">
        <f t="shared" si="32"/>
        <v>0</v>
      </c>
      <c r="G436" s="366">
        <v>0</v>
      </c>
      <c r="H436" s="365" t="s">
        <v>1014</v>
      </c>
      <c r="J436" s="384"/>
    </row>
    <row r="437" spans="1:10" s="301" customFormat="1" x14ac:dyDescent="0.25">
      <c r="A437" s="386" t="s">
        <v>250</v>
      </c>
      <c r="B437" s="397" t="s">
        <v>251</v>
      </c>
      <c r="C437" s="388" t="s">
        <v>999</v>
      </c>
      <c r="D437" s="284">
        <v>0</v>
      </c>
      <c r="E437" s="284">
        <v>0</v>
      </c>
      <c r="F437" s="284">
        <f t="shared" si="32"/>
        <v>0</v>
      </c>
      <c r="G437" s="366">
        <v>0</v>
      </c>
      <c r="H437" s="365" t="s">
        <v>1014</v>
      </c>
      <c r="J437" s="384"/>
    </row>
    <row r="438" spans="1:10" s="301" customFormat="1" ht="31.5" x14ac:dyDescent="0.25">
      <c r="A438" s="386" t="s">
        <v>252</v>
      </c>
      <c r="B438" s="399" t="s">
        <v>253</v>
      </c>
      <c r="C438" s="388" t="s">
        <v>999</v>
      </c>
      <c r="D438" s="284">
        <v>0</v>
      </c>
      <c r="E438" s="284">
        <v>0</v>
      </c>
      <c r="F438" s="284">
        <f t="shared" si="32"/>
        <v>0</v>
      </c>
      <c r="G438" s="366">
        <v>0</v>
      </c>
      <c r="H438" s="365" t="s">
        <v>1014</v>
      </c>
      <c r="J438" s="384"/>
    </row>
    <row r="439" spans="1:10" s="301" customFormat="1" x14ac:dyDescent="0.25">
      <c r="A439" s="386" t="s">
        <v>254</v>
      </c>
      <c r="B439" s="397" t="s">
        <v>255</v>
      </c>
      <c r="C439" s="388" t="s">
        <v>999</v>
      </c>
      <c r="D439" s="284">
        <v>0</v>
      </c>
      <c r="E439" s="284">
        <v>0</v>
      </c>
      <c r="F439" s="284">
        <f t="shared" si="32"/>
        <v>0</v>
      </c>
      <c r="G439" s="366">
        <v>0</v>
      </c>
      <c r="H439" s="365" t="s">
        <v>1014</v>
      </c>
      <c r="J439" s="384"/>
    </row>
    <row r="440" spans="1:10" s="301" customFormat="1" ht="31.5" x14ac:dyDescent="0.25">
      <c r="A440" s="386" t="s">
        <v>256</v>
      </c>
      <c r="B440" s="399" t="s">
        <v>257</v>
      </c>
      <c r="C440" s="388" t="s">
        <v>999</v>
      </c>
      <c r="D440" s="284">
        <v>0</v>
      </c>
      <c r="E440" s="284">
        <v>0</v>
      </c>
      <c r="F440" s="284">
        <f t="shared" si="32"/>
        <v>0</v>
      </c>
      <c r="G440" s="366">
        <v>0</v>
      </c>
      <c r="H440" s="365" t="s">
        <v>1014</v>
      </c>
      <c r="J440" s="384"/>
    </row>
    <row r="441" spans="1:10" s="301" customFormat="1" x14ac:dyDescent="0.25">
      <c r="A441" s="386" t="s">
        <v>258</v>
      </c>
      <c r="B441" s="398" t="s">
        <v>259</v>
      </c>
      <c r="C441" s="388" t="s">
        <v>999</v>
      </c>
      <c r="D441" s="279">
        <v>0</v>
      </c>
      <c r="E441" s="279">
        <v>0</v>
      </c>
      <c r="F441" s="284">
        <f t="shared" si="32"/>
        <v>0</v>
      </c>
      <c r="G441" s="366">
        <v>0</v>
      </c>
      <c r="H441" s="365" t="s">
        <v>1014</v>
      </c>
      <c r="J441" s="384"/>
    </row>
    <row r="442" spans="1:10" s="301" customFormat="1" ht="16.5" thickBot="1" x14ac:dyDescent="0.3">
      <c r="A442" s="401" t="s">
        <v>260</v>
      </c>
      <c r="B442" s="446" t="s">
        <v>261</v>
      </c>
      <c r="C442" s="388" t="s">
        <v>999</v>
      </c>
      <c r="D442" s="297">
        <v>0</v>
      </c>
      <c r="E442" s="297">
        <v>0</v>
      </c>
      <c r="F442" s="284">
        <f t="shared" si="32"/>
        <v>0</v>
      </c>
      <c r="G442" s="366">
        <v>0</v>
      </c>
      <c r="H442" s="364" t="s">
        <v>1014</v>
      </c>
      <c r="J442" s="384"/>
    </row>
    <row r="443" spans="1:10" s="301" customFormat="1" x14ac:dyDescent="0.25">
      <c r="A443" s="390" t="s">
        <v>385</v>
      </c>
      <c r="B443" s="391" t="s">
        <v>378</v>
      </c>
      <c r="C443" s="448"/>
      <c r="D443" s="372"/>
      <c r="E443" s="361"/>
      <c r="F443" s="361"/>
      <c r="G443" s="373"/>
      <c r="H443" s="449"/>
    </row>
    <row r="444" spans="1:10" s="301" customFormat="1" ht="47.25" x14ac:dyDescent="0.25">
      <c r="A444" s="450" t="s">
        <v>864</v>
      </c>
      <c r="B444" s="398" t="s">
        <v>865</v>
      </c>
      <c r="C444" s="388" t="s">
        <v>999</v>
      </c>
      <c r="D444" s="284">
        <v>5698.949774499999</v>
      </c>
      <c r="E444" s="284">
        <f>E445+E446+E447</f>
        <v>11118.309328610099</v>
      </c>
      <c r="F444" s="284">
        <f t="shared" si="32"/>
        <v>5419.3595541101004</v>
      </c>
      <c r="G444" s="444">
        <f t="shared" ref="G444:G446" si="36">F444/D444*100</f>
        <v>95.094004484108154</v>
      </c>
      <c r="H444" s="451" t="s">
        <v>1014</v>
      </c>
    </row>
    <row r="445" spans="1:10" s="301" customFormat="1" x14ac:dyDescent="0.25">
      <c r="A445" s="450" t="s">
        <v>388</v>
      </c>
      <c r="B445" s="397" t="s">
        <v>866</v>
      </c>
      <c r="C445" s="388" t="s">
        <v>999</v>
      </c>
      <c r="D445" s="284">
        <v>1099.92</v>
      </c>
      <c r="E445" s="284">
        <v>0</v>
      </c>
      <c r="F445" s="284">
        <f t="shared" si="32"/>
        <v>-1099.92</v>
      </c>
      <c r="G445" s="444">
        <v>0</v>
      </c>
      <c r="H445" s="451" t="s">
        <v>1014</v>
      </c>
    </row>
    <row r="446" spans="1:10" s="301" customFormat="1" ht="31.5" x14ac:dyDescent="0.25">
      <c r="A446" s="450" t="s">
        <v>389</v>
      </c>
      <c r="B446" s="397" t="s">
        <v>867</v>
      </c>
      <c r="C446" s="388" t="s">
        <v>999</v>
      </c>
      <c r="D446" s="284">
        <v>4599.0297744999989</v>
      </c>
      <c r="E446" s="284">
        <v>10096.673824930098</v>
      </c>
      <c r="F446" s="284">
        <f t="shared" ref="F446:F451" si="37">E446-D446</f>
        <v>5497.644050430099</v>
      </c>
      <c r="G446" s="444">
        <f t="shared" si="36"/>
        <v>119.53921413843851</v>
      </c>
      <c r="H446" s="451" t="s">
        <v>1014</v>
      </c>
    </row>
    <row r="447" spans="1:10" s="301" customFormat="1" x14ac:dyDescent="0.25">
      <c r="A447" s="450" t="s">
        <v>390</v>
      </c>
      <c r="B447" s="397" t="s">
        <v>868</v>
      </c>
      <c r="C447" s="388" t="s">
        <v>999</v>
      </c>
      <c r="D447" s="284">
        <v>0</v>
      </c>
      <c r="E447" s="284">
        <v>1021.6355036800005</v>
      </c>
      <c r="F447" s="284">
        <f t="shared" si="37"/>
        <v>1021.6355036800005</v>
      </c>
      <c r="G447" s="444">
        <v>0</v>
      </c>
      <c r="H447" s="451" t="s">
        <v>1014</v>
      </c>
    </row>
    <row r="448" spans="1:10" s="301" customFormat="1" ht="31.5" x14ac:dyDescent="0.25">
      <c r="A448" s="450" t="s">
        <v>391</v>
      </c>
      <c r="B448" s="398" t="s">
        <v>869</v>
      </c>
      <c r="C448" s="452" t="s">
        <v>476</v>
      </c>
      <c r="D448" s="284">
        <v>0</v>
      </c>
      <c r="E448" s="284">
        <v>0</v>
      </c>
      <c r="F448" s="284">
        <f t="shared" si="37"/>
        <v>0</v>
      </c>
      <c r="G448" s="444">
        <v>0</v>
      </c>
      <c r="H448" s="451" t="s">
        <v>1014</v>
      </c>
    </row>
    <row r="449" spans="1:8" s="301" customFormat="1" x14ac:dyDescent="0.25">
      <c r="A449" s="450" t="s">
        <v>870</v>
      </c>
      <c r="B449" s="397" t="s">
        <v>871</v>
      </c>
      <c r="C449" s="388" t="s">
        <v>999</v>
      </c>
      <c r="D449" s="284">
        <v>0</v>
      </c>
      <c r="E449" s="284">
        <v>0</v>
      </c>
      <c r="F449" s="284">
        <f t="shared" si="37"/>
        <v>0</v>
      </c>
      <c r="G449" s="444">
        <v>0</v>
      </c>
      <c r="H449" s="451" t="s">
        <v>1014</v>
      </c>
    </row>
    <row r="450" spans="1:8" s="301" customFormat="1" x14ac:dyDescent="0.25">
      <c r="A450" s="450" t="s">
        <v>872</v>
      </c>
      <c r="B450" s="397" t="s">
        <v>873</v>
      </c>
      <c r="C450" s="388" t="s">
        <v>999</v>
      </c>
      <c r="D450" s="284">
        <v>0</v>
      </c>
      <c r="E450" s="284">
        <v>0</v>
      </c>
      <c r="F450" s="284">
        <f t="shared" si="37"/>
        <v>0</v>
      </c>
      <c r="G450" s="444">
        <v>0</v>
      </c>
      <c r="H450" s="451" t="s">
        <v>1014</v>
      </c>
    </row>
    <row r="451" spans="1:8" s="301" customFormat="1" ht="16.5" thickBot="1" x14ac:dyDescent="0.3">
      <c r="A451" s="453" t="s">
        <v>874</v>
      </c>
      <c r="B451" s="454" t="s">
        <v>875</v>
      </c>
      <c r="C451" s="407" t="s">
        <v>999</v>
      </c>
      <c r="D451" s="455">
        <v>0</v>
      </c>
      <c r="E451" s="455">
        <v>0</v>
      </c>
      <c r="F451" s="455">
        <f t="shared" si="37"/>
        <v>0</v>
      </c>
      <c r="G451" s="456">
        <v>0</v>
      </c>
      <c r="H451" s="457" t="s">
        <v>1014</v>
      </c>
    </row>
    <row r="452" spans="1:8" s="301" customFormat="1" x14ac:dyDescent="0.25">
      <c r="A452" s="378"/>
      <c r="B452" s="379"/>
      <c r="C452" s="298"/>
      <c r="D452" s="298"/>
      <c r="E452" s="300"/>
      <c r="F452" s="300"/>
      <c r="H452" s="380"/>
    </row>
    <row r="453" spans="1:8" s="301" customFormat="1" ht="7.5" customHeight="1" x14ac:dyDescent="0.25">
      <c r="A453" s="378"/>
      <c r="B453" s="379"/>
      <c r="C453" s="298"/>
      <c r="D453" s="298"/>
      <c r="E453" s="300"/>
      <c r="F453" s="300"/>
      <c r="H453" s="380"/>
    </row>
    <row r="454" spans="1:8" s="301" customFormat="1" x14ac:dyDescent="0.25">
      <c r="A454" s="413" t="s">
        <v>876</v>
      </c>
      <c r="B454" s="379"/>
      <c r="C454" s="298"/>
      <c r="D454" s="298"/>
      <c r="E454" s="300"/>
      <c r="F454" s="300"/>
      <c r="H454" s="380"/>
    </row>
    <row r="455" spans="1:8" s="301" customFormat="1" x14ac:dyDescent="0.25">
      <c r="A455" s="703" t="s">
        <v>877</v>
      </c>
      <c r="B455" s="703"/>
      <c r="C455" s="703"/>
      <c r="D455" s="703"/>
      <c r="E455" s="703"/>
      <c r="F455" s="703"/>
      <c r="G455" s="703"/>
      <c r="H455" s="703"/>
    </row>
    <row r="456" spans="1:8" s="301" customFormat="1" x14ac:dyDescent="0.25">
      <c r="A456" s="703" t="s">
        <v>878</v>
      </c>
      <c r="B456" s="703"/>
      <c r="C456" s="703"/>
      <c r="D456" s="703"/>
      <c r="E456" s="703"/>
      <c r="F456" s="703"/>
      <c r="G456" s="703"/>
      <c r="H456" s="703"/>
    </row>
    <row r="457" spans="1:8" s="301" customFormat="1" x14ac:dyDescent="0.25">
      <c r="A457" s="703" t="s">
        <v>879</v>
      </c>
      <c r="B457" s="703"/>
      <c r="C457" s="703"/>
      <c r="D457" s="703"/>
      <c r="E457" s="703"/>
      <c r="F457" s="703"/>
      <c r="G457" s="703"/>
      <c r="H457" s="703"/>
    </row>
    <row r="458" spans="1:8" s="301" customFormat="1" ht="25.5" customHeight="1" x14ac:dyDescent="0.25">
      <c r="A458" s="707" t="s">
        <v>880</v>
      </c>
      <c r="B458" s="707"/>
      <c r="C458" s="707"/>
      <c r="D458" s="707"/>
      <c r="E458" s="707"/>
      <c r="F458" s="707"/>
      <c r="G458" s="707"/>
      <c r="H458" s="707"/>
    </row>
    <row r="459" spans="1:8" x14ac:dyDescent="0.25">
      <c r="A459" s="682" t="s">
        <v>881</v>
      </c>
      <c r="B459" s="682"/>
      <c r="C459" s="682"/>
      <c r="D459" s="682"/>
      <c r="E459" s="682"/>
      <c r="F459" s="682"/>
      <c r="G459" s="682"/>
      <c r="H459" s="682"/>
    </row>
    <row r="461" spans="1:8" ht="47.25" customHeight="1" x14ac:dyDescent="0.25">
      <c r="A461" s="680" t="s">
        <v>1016</v>
      </c>
      <c r="B461" s="681"/>
      <c r="E461" s="712" t="s">
        <v>1017</v>
      </c>
      <c r="F461" s="674"/>
      <c r="G461" s="674"/>
    </row>
    <row r="462" spans="1:8" ht="30" customHeight="1" x14ac:dyDescent="0.25">
      <c r="A462" s="681"/>
      <c r="B462" s="681"/>
      <c r="E462" s="674"/>
      <c r="F462" s="674"/>
      <c r="G462" s="674"/>
    </row>
  </sheetData>
  <customSheetViews>
    <customSheetView guid="{D71772CD-F27A-46F6-A9EA-36DB21C3E9B1}" scale="90" showPageBreaks="1" printArea="1" view="pageBreakPreview" topLeftCell="A19">
      <pane xSplit="3" ySplit="2" topLeftCell="D390" activePane="bottomRight" state="frozen"/>
      <selection pane="bottomRight" activeCell="K436" sqref="K43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80" activePane="bottomRight" state="frozen"/>
      <selection pane="bottomRight" activeCell="E203" sqref="E20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245" activePane="bottomRight" state="frozen"/>
      <selection pane="bottomRight" activeCell="J210" sqref="J210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9" activePane="bottomRight" state="frozen"/>
      <selection pane="bottomRight" activeCell="D357" sqref="D357:E3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30">
    <mergeCell ref="E461:G462"/>
    <mergeCell ref="A373:B373"/>
    <mergeCell ref="A455:H455"/>
    <mergeCell ref="A456:H456"/>
    <mergeCell ref="A457:H457"/>
    <mergeCell ref="A461:B462"/>
    <mergeCell ref="A459:H459"/>
    <mergeCell ref="A368:H369"/>
    <mergeCell ref="A370:A371"/>
    <mergeCell ref="B370:B371"/>
    <mergeCell ref="C370:C371"/>
    <mergeCell ref="D370:E370"/>
    <mergeCell ref="F370:G370"/>
    <mergeCell ref="H370:H371"/>
    <mergeCell ref="A9:H9"/>
    <mergeCell ref="A22:H22"/>
    <mergeCell ref="A458:H458"/>
    <mergeCell ref="H19:H20"/>
    <mergeCell ref="A6:H7"/>
    <mergeCell ref="A12:B12"/>
    <mergeCell ref="A15:B15"/>
    <mergeCell ref="A18:H18"/>
    <mergeCell ref="A19:A20"/>
    <mergeCell ref="B19:B20"/>
    <mergeCell ref="C19:C20"/>
    <mergeCell ref="D19:E19"/>
    <mergeCell ref="F19:G19"/>
    <mergeCell ref="A14:H14"/>
    <mergeCell ref="A166:H166"/>
    <mergeCell ref="A318:H318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65" max="7" man="1"/>
  </rowBreaks>
  <customProperties>
    <customPr name="_pios_id" r:id="rId6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513" t="s">
        <v>896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195"/>
      <c r="Y4" s="195"/>
      <c r="Z4" s="195"/>
      <c r="AA4" s="195"/>
    </row>
    <row r="5" spans="1:52" s="9" customFormat="1" ht="18.75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184"/>
      <c r="Y5" s="184"/>
      <c r="Z5" s="184"/>
      <c r="AA5" s="184"/>
      <c r="AB5" s="184"/>
    </row>
    <row r="6" spans="1:5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52" s="9" customFormat="1" ht="18.75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184"/>
      <c r="Y7" s="184"/>
      <c r="Z7" s="184"/>
      <c r="AA7" s="184"/>
    </row>
    <row r="8" spans="1:52" x14ac:dyDescent="0.25">
      <c r="A8" s="517" t="s">
        <v>79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30"/>
      <c r="Y8" s="30"/>
      <c r="Z8" s="30"/>
      <c r="AA8" s="30"/>
    </row>
    <row r="9" spans="1:52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52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196"/>
      <c r="Y10" s="196"/>
      <c r="Z10" s="196"/>
      <c r="AA10" s="196"/>
    </row>
    <row r="11" spans="1:52" ht="18.75" x14ac:dyDescent="0.3">
      <c r="AA11" s="38"/>
    </row>
    <row r="12" spans="1:52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197"/>
      <c r="Y12" s="197"/>
      <c r="Z12" s="197"/>
      <c r="AA12" s="197"/>
    </row>
    <row r="13" spans="1:52" x14ac:dyDescent="0.25">
      <c r="A13" s="517" t="s">
        <v>83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30"/>
      <c r="Y13" s="30"/>
      <c r="Z13" s="30"/>
      <c r="AA13" s="30"/>
    </row>
    <row r="14" spans="1:52" ht="15.75" customHeight="1" x14ac:dyDescent="0.25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  <c r="Q14" s="547"/>
      <c r="R14" s="547"/>
      <c r="S14" s="547"/>
      <c r="T14" s="547"/>
      <c r="U14" s="547"/>
      <c r="V14" s="547"/>
      <c r="W14" s="547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9"/>
      <c r="AU14" s="9"/>
      <c r="AV14" s="9"/>
      <c r="AW14" s="9"/>
      <c r="AX14" s="9"/>
    </row>
    <row r="15" spans="1:52" ht="53.25" customHeight="1" x14ac:dyDescent="0.25">
      <c r="A15" s="543" t="s">
        <v>75</v>
      </c>
      <c r="B15" s="546" t="s">
        <v>20</v>
      </c>
      <c r="C15" s="546" t="s">
        <v>5</v>
      </c>
      <c r="D15" s="543" t="s">
        <v>997</v>
      </c>
      <c r="E15" s="542" t="s">
        <v>941</v>
      </c>
      <c r="F15" s="542"/>
      <c r="G15" s="542"/>
      <c r="H15" s="542"/>
      <c r="I15" s="542"/>
      <c r="J15" s="542"/>
      <c r="K15" s="542"/>
      <c r="L15" s="542"/>
      <c r="M15" s="542"/>
      <c r="N15" s="542"/>
      <c r="O15" s="542"/>
      <c r="P15" s="542"/>
      <c r="Q15" s="542"/>
      <c r="R15" s="542"/>
      <c r="S15" s="510" t="s">
        <v>262</v>
      </c>
      <c r="T15" s="510"/>
      <c r="U15" s="510"/>
      <c r="V15" s="510"/>
      <c r="W15" s="546" t="s">
        <v>7</v>
      </c>
      <c r="X15" s="199"/>
      <c r="Y15" s="19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544"/>
      <c r="B16" s="546"/>
      <c r="C16" s="546"/>
      <c r="D16" s="544"/>
      <c r="E16" s="542" t="s">
        <v>9</v>
      </c>
      <c r="F16" s="542"/>
      <c r="G16" s="542"/>
      <c r="H16" s="542"/>
      <c r="I16" s="542"/>
      <c r="J16" s="542"/>
      <c r="K16" s="542"/>
      <c r="L16" s="542" t="s">
        <v>10</v>
      </c>
      <c r="M16" s="542"/>
      <c r="N16" s="542"/>
      <c r="O16" s="542"/>
      <c r="P16" s="542"/>
      <c r="Q16" s="542"/>
      <c r="R16" s="542"/>
      <c r="S16" s="510"/>
      <c r="T16" s="510"/>
      <c r="U16" s="510"/>
      <c r="V16" s="510"/>
      <c r="W16" s="546"/>
      <c r="X16" s="199"/>
      <c r="Y16" s="199"/>
      <c r="Z16" s="200"/>
      <c r="AA16" s="20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544"/>
      <c r="B17" s="546"/>
      <c r="C17" s="546"/>
      <c r="D17" s="544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10"/>
      <c r="T17" s="510"/>
      <c r="U17" s="510"/>
      <c r="V17" s="510"/>
      <c r="W17" s="546"/>
      <c r="X17" s="199"/>
      <c r="Y17" s="199"/>
      <c r="Z17" s="200"/>
      <c r="AA17" s="20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544"/>
      <c r="B18" s="546"/>
      <c r="C18" s="546"/>
      <c r="D18" s="544"/>
      <c r="E18" s="201" t="s">
        <v>23</v>
      </c>
      <c r="F18" s="542" t="s">
        <v>22</v>
      </c>
      <c r="G18" s="542"/>
      <c r="H18" s="542"/>
      <c r="I18" s="542"/>
      <c r="J18" s="542"/>
      <c r="K18" s="542"/>
      <c r="L18" s="201" t="s">
        <v>23</v>
      </c>
      <c r="M18" s="542" t="s">
        <v>22</v>
      </c>
      <c r="N18" s="542"/>
      <c r="O18" s="542"/>
      <c r="P18" s="542"/>
      <c r="Q18" s="542"/>
      <c r="R18" s="542"/>
      <c r="S18" s="504" t="s">
        <v>23</v>
      </c>
      <c r="T18" s="506"/>
      <c r="U18" s="504" t="s">
        <v>22</v>
      </c>
      <c r="V18" s="506"/>
      <c r="W18" s="546"/>
      <c r="X18" s="199"/>
      <c r="Y18" s="199"/>
      <c r="Z18" s="200"/>
      <c r="AA18" s="20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545"/>
      <c r="B19" s="546"/>
      <c r="C19" s="546"/>
      <c r="D19" s="545"/>
      <c r="E19" s="229" t="s">
        <v>996</v>
      </c>
      <c r="F19" s="229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9" t="s">
        <v>996</v>
      </c>
      <c r="M19" s="229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7" t="s">
        <v>998</v>
      </c>
      <c r="T19" s="202" t="s">
        <v>179</v>
      </c>
      <c r="U19" s="227" t="s">
        <v>998</v>
      </c>
      <c r="V19" s="202" t="s">
        <v>179</v>
      </c>
      <c r="W19" s="546"/>
      <c r="X19" s="199"/>
      <c r="Y19" s="199"/>
      <c r="Z19" s="200"/>
      <c r="AA19" s="20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3">
        <v>1</v>
      </c>
      <c r="B20" s="203">
        <v>2</v>
      </c>
      <c r="C20" s="203">
        <v>3</v>
      </c>
      <c r="D20" s="204">
        <v>4</v>
      </c>
      <c r="E20" s="203">
        <v>5</v>
      </c>
      <c r="F20" s="203">
        <f t="shared" ref="F20:W20" si="0">E20+1</f>
        <v>6</v>
      </c>
      <c r="G20" s="203">
        <f t="shared" si="0"/>
        <v>7</v>
      </c>
      <c r="H20" s="203">
        <f t="shared" si="0"/>
        <v>8</v>
      </c>
      <c r="I20" s="203">
        <f t="shared" si="0"/>
        <v>9</v>
      </c>
      <c r="J20" s="203">
        <f t="shared" si="0"/>
        <v>10</v>
      </c>
      <c r="K20" s="203">
        <f t="shared" si="0"/>
        <v>11</v>
      </c>
      <c r="L20" s="203">
        <f t="shared" si="0"/>
        <v>12</v>
      </c>
      <c r="M20" s="203">
        <f t="shared" si="0"/>
        <v>13</v>
      </c>
      <c r="N20" s="203">
        <f t="shared" si="0"/>
        <v>14</v>
      </c>
      <c r="O20" s="203">
        <f t="shared" si="0"/>
        <v>15</v>
      </c>
      <c r="P20" s="203">
        <f t="shared" si="0"/>
        <v>16</v>
      </c>
      <c r="Q20" s="203">
        <f t="shared" si="0"/>
        <v>17</v>
      </c>
      <c r="R20" s="203">
        <f t="shared" si="0"/>
        <v>18</v>
      </c>
      <c r="S20" s="203">
        <f t="shared" si="0"/>
        <v>19</v>
      </c>
      <c r="T20" s="203">
        <f t="shared" si="0"/>
        <v>20</v>
      </c>
      <c r="U20" s="203">
        <f t="shared" si="0"/>
        <v>21</v>
      </c>
      <c r="V20" s="203">
        <f t="shared" si="0"/>
        <v>22</v>
      </c>
      <c r="W20" s="203">
        <f t="shared" si="0"/>
        <v>23</v>
      </c>
      <c r="X20" s="199"/>
      <c r="Y20" s="19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3"/>
      <c r="B21" s="203"/>
      <c r="C21" s="203"/>
      <c r="D21" s="204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199"/>
      <c r="Y21" s="19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504" t="s">
        <v>186</v>
      </c>
      <c r="B22" s="505"/>
      <c r="C22" s="506"/>
      <c r="D22" s="205"/>
      <c r="E22" s="206"/>
      <c r="F22" s="206"/>
      <c r="G22" s="206"/>
      <c r="H22" s="206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18"/>
      <c r="X22" s="208"/>
      <c r="Y22" s="208"/>
      <c r="Z22" s="208"/>
      <c r="AA22" s="208"/>
    </row>
    <row r="23" spans="1:52" s="41" customFormat="1" x14ac:dyDescent="0.25"/>
    <row r="24" spans="1:52" ht="49.5" customHeight="1" x14ac:dyDescent="0.25">
      <c r="A24" s="512"/>
      <c r="B24" s="512"/>
      <c r="C24" s="512"/>
      <c r="D24" s="512"/>
      <c r="E24" s="512"/>
      <c r="F24" s="512"/>
      <c r="G24" s="512"/>
      <c r="H24" s="512"/>
      <c r="I24" s="512"/>
      <c r="J24" s="512"/>
      <c r="K24" s="512"/>
      <c r="L24" s="512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1" max="23" man="1"/>
  </colBreaks>
  <customProperties>
    <customPr name="_pios_id" r:id="rId7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551" t="s">
        <v>888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51"/>
      <c r="W4" s="551"/>
      <c r="X4" s="551"/>
      <c r="Y4" s="210"/>
      <c r="Z4" s="210"/>
      <c r="AA4" s="210"/>
      <c r="AB4" s="210"/>
      <c r="AC4" s="210"/>
      <c r="AD4" s="210"/>
      <c r="AE4" s="210"/>
    </row>
    <row r="5" spans="1:47" s="9" customFormat="1" ht="18.75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184"/>
      <c r="Z5" s="184"/>
      <c r="AA5" s="184"/>
      <c r="AB5" s="184"/>
      <c r="AC5" s="184"/>
      <c r="AD5" s="184"/>
      <c r="AE5" s="184"/>
      <c r="AF5" s="184"/>
    </row>
    <row r="6" spans="1:4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</row>
    <row r="7" spans="1:47" s="9" customFormat="1" ht="18.75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184"/>
      <c r="Z7" s="184"/>
      <c r="AA7" s="184"/>
      <c r="AB7" s="184"/>
      <c r="AC7" s="184"/>
      <c r="AD7" s="184"/>
      <c r="AE7" s="184"/>
    </row>
    <row r="8" spans="1:47" x14ac:dyDescent="0.25">
      <c r="A8" s="517" t="s">
        <v>77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30"/>
      <c r="Z8" s="30"/>
      <c r="AA8" s="30"/>
      <c r="AB8" s="30"/>
      <c r="AC8" s="30"/>
      <c r="AD8" s="30"/>
      <c r="AE8" s="30"/>
    </row>
    <row r="9" spans="1:47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</row>
    <row r="10" spans="1:47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196"/>
      <c r="Z10" s="196"/>
      <c r="AA10" s="196"/>
      <c r="AB10" s="196"/>
      <c r="AC10" s="196"/>
      <c r="AD10" s="196"/>
      <c r="AE10" s="196"/>
    </row>
    <row r="11" spans="1:47" ht="18.75" x14ac:dyDescent="0.3">
      <c r="AE11" s="38"/>
    </row>
    <row r="12" spans="1:47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24"/>
      <c r="Z12" s="24"/>
      <c r="AA12" s="24"/>
      <c r="AB12" s="197"/>
      <c r="AC12" s="197"/>
      <c r="AD12" s="197"/>
      <c r="AE12" s="197"/>
    </row>
    <row r="13" spans="1:47" x14ac:dyDescent="0.25">
      <c r="A13" s="517" t="s">
        <v>975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30"/>
      <c r="Z13" s="30"/>
      <c r="AA13" s="30"/>
      <c r="AB13" s="30"/>
      <c r="AC13" s="30"/>
      <c r="AD13" s="30"/>
      <c r="AE13" s="30"/>
    </row>
    <row r="14" spans="1:47" x14ac:dyDescent="0.25">
      <c r="A14" s="555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555"/>
      <c r="U14" s="555"/>
      <c r="V14" s="555"/>
      <c r="W14" s="555"/>
      <c r="X14" s="555"/>
      <c r="Y14" s="211"/>
      <c r="Z14" s="211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212"/>
      <c r="AQ14" s="212"/>
      <c r="AR14" s="212"/>
      <c r="AS14" s="212"/>
      <c r="AT14" s="212"/>
      <c r="AU14" s="212"/>
    </row>
    <row r="15" spans="1:47" ht="22.5" customHeight="1" x14ac:dyDescent="0.25">
      <c r="A15" s="543" t="s">
        <v>75</v>
      </c>
      <c r="B15" s="546" t="s">
        <v>20</v>
      </c>
      <c r="C15" s="546" t="s">
        <v>5</v>
      </c>
      <c r="D15" s="557" t="s">
        <v>187</v>
      </c>
      <c r="E15" s="563" t="s">
        <v>944</v>
      </c>
      <c r="F15" s="564"/>
      <c r="G15" s="564"/>
      <c r="H15" s="564"/>
      <c r="I15" s="564"/>
      <c r="J15" s="564"/>
      <c r="K15" s="564"/>
      <c r="L15" s="564"/>
      <c r="M15" s="564"/>
      <c r="N15" s="564"/>
      <c r="O15" s="564"/>
      <c r="P15" s="565"/>
      <c r="Q15" s="563" t="s">
        <v>263</v>
      </c>
      <c r="R15" s="564"/>
      <c r="S15" s="564"/>
      <c r="T15" s="564"/>
      <c r="U15" s="565"/>
      <c r="V15" s="556" t="s">
        <v>7</v>
      </c>
      <c r="W15" s="556"/>
      <c r="X15" s="556"/>
      <c r="Y15" s="8"/>
      <c r="Z15" s="8"/>
    </row>
    <row r="16" spans="1:47" ht="22.5" customHeight="1" x14ac:dyDescent="0.25">
      <c r="A16" s="544"/>
      <c r="B16" s="546"/>
      <c r="C16" s="546"/>
      <c r="D16" s="558"/>
      <c r="E16" s="566"/>
      <c r="F16" s="567"/>
      <c r="G16" s="567"/>
      <c r="H16" s="567"/>
      <c r="I16" s="567"/>
      <c r="J16" s="567"/>
      <c r="K16" s="567"/>
      <c r="L16" s="567"/>
      <c r="M16" s="567"/>
      <c r="N16" s="567"/>
      <c r="O16" s="567"/>
      <c r="P16" s="568"/>
      <c r="Q16" s="569"/>
      <c r="R16" s="570"/>
      <c r="S16" s="570"/>
      <c r="T16" s="570"/>
      <c r="U16" s="571"/>
      <c r="V16" s="556"/>
      <c r="W16" s="556"/>
      <c r="X16" s="556"/>
      <c r="Y16" s="8"/>
      <c r="Z16" s="8"/>
    </row>
    <row r="17" spans="1:33" ht="24" customHeight="1" x14ac:dyDescent="0.25">
      <c r="A17" s="544"/>
      <c r="B17" s="546"/>
      <c r="C17" s="546"/>
      <c r="D17" s="558"/>
      <c r="E17" s="542" t="s">
        <v>9</v>
      </c>
      <c r="F17" s="542"/>
      <c r="G17" s="542"/>
      <c r="H17" s="542"/>
      <c r="I17" s="542"/>
      <c r="J17" s="542"/>
      <c r="K17" s="560" t="s">
        <v>10</v>
      </c>
      <c r="L17" s="561"/>
      <c r="M17" s="561"/>
      <c r="N17" s="561"/>
      <c r="O17" s="561"/>
      <c r="P17" s="562"/>
      <c r="Q17" s="566"/>
      <c r="R17" s="567"/>
      <c r="S17" s="567"/>
      <c r="T17" s="567"/>
      <c r="U17" s="568"/>
      <c r="V17" s="556"/>
      <c r="W17" s="556"/>
      <c r="X17" s="556"/>
      <c r="Y17" s="8"/>
      <c r="Z17" s="8"/>
    </row>
    <row r="18" spans="1:33" ht="75.75" customHeight="1" x14ac:dyDescent="0.25">
      <c r="A18" s="545"/>
      <c r="B18" s="546"/>
      <c r="C18" s="546"/>
      <c r="D18" s="559"/>
      <c r="E18" s="150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50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556"/>
      <c r="W18" s="556"/>
      <c r="X18" s="556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3">
        <f t="shared" si="0"/>
        <v>4</v>
      </c>
      <c r="E19" s="213">
        <f t="shared" si="0"/>
        <v>5</v>
      </c>
      <c r="F19" s="213">
        <f t="shared" si="0"/>
        <v>6</v>
      </c>
      <c r="G19" s="213">
        <f t="shared" si="0"/>
        <v>7</v>
      </c>
      <c r="H19" s="213">
        <f t="shared" si="0"/>
        <v>8</v>
      </c>
      <c r="I19" s="213">
        <f t="shared" si="0"/>
        <v>9</v>
      </c>
      <c r="J19" s="213">
        <f t="shared" si="0"/>
        <v>10</v>
      </c>
      <c r="K19" s="213">
        <f t="shared" si="0"/>
        <v>11</v>
      </c>
      <c r="L19" s="213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553">
        <f t="shared" si="0"/>
        <v>22</v>
      </c>
      <c r="W19" s="553"/>
      <c r="X19" s="553"/>
      <c r="Y19" s="8"/>
      <c r="Z19" s="8"/>
    </row>
    <row r="20" spans="1:33" x14ac:dyDescent="0.25">
      <c r="A20" s="33"/>
      <c r="B20" s="33"/>
      <c r="C20" s="33"/>
      <c r="D20" s="213"/>
      <c r="E20" s="213"/>
      <c r="F20" s="213"/>
      <c r="G20" s="213"/>
      <c r="H20" s="213"/>
      <c r="I20" s="213"/>
      <c r="J20" s="213"/>
      <c r="K20" s="213"/>
      <c r="L20" s="213"/>
      <c r="M20" s="33"/>
      <c r="N20" s="33"/>
      <c r="O20" s="33"/>
      <c r="P20" s="33"/>
      <c r="Q20" s="33"/>
      <c r="R20" s="33"/>
      <c r="S20" s="33"/>
      <c r="T20" s="33"/>
      <c r="U20" s="33"/>
      <c r="V20" s="548"/>
      <c r="W20" s="549"/>
      <c r="X20" s="550"/>
      <c r="Y20" s="8"/>
      <c r="Z20" s="8"/>
    </row>
    <row r="21" spans="1:33" s="1" customFormat="1" x14ac:dyDescent="0.25">
      <c r="A21" s="572" t="s">
        <v>186</v>
      </c>
      <c r="B21" s="573"/>
      <c r="C21" s="574"/>
      <c r="D21" s="205"/>
      <c r="E21" s="205"/>
      <c r="F21" s="205"/>
      <c r="G21" s="205"/>
      <c r="H21" s="215"/>
      <c r="I21" s="215"/>
      <c r="J21" s="215"/>
      <c r="K21" s="215"/>
      <c r="L21" s="215"/>
      <c r="M21" s="207"/>
      <c r="N21" s="207"/>
      <c r="O21" s="207"/>
      <c r="P21" s="207"/>
      <c r="Q21" s="207"/>
      <c r="R21" s="207"/>
      <c r="S21" s="207"/>
      <c r="T21" s="207"/>
      <c r="U21" s="207"/>
      <c r="V21" s="554"/>
      <c r="W21" s="554"/>
      <c r="X21" s="554"/>
      <c r="Y21" s="208"/>
      <c r="Z21" s="208"/>
      <c r="AA21" s="208"/>
      <c r="AB21" s="208"/>
      <c r="AC21" s="208"/>
      <c r="AD21" s="208"/>
    </row>
    <row r="22" spans="1:33" ht="44.25" customHeight="1" x14ac:dyDescent="0.25">
      <c r="A22" s="552" t="s">
        <v>93</v>
      </c>
      <c r="B22" s="552"/>
      <c r="C22" s="552"/>
      <c r="D22" s="552"/>
      <c r="E22" s="552"/>
      <c r="F22" s="552"/>
      <c r="G22" s="552"/>
      <c r="H22" s="552"/>
      <c r="I22" s="552"/>
      <c r="J22" s="552"/>
      <c r="K22" s="552"/>
      <c r="L22" s="552"/>
      <c r="M22" s="552"/>
      <c r="N22" s="552"/>
      <c r="O22" s="552"/>
      <c r="P22" s="552"/>
      <c r="Q22" s="552"/>
      <c r="R22" s="552"/>
      <c r="S22" s="552"/>
      <c r="T22" s="552"/>
      <c r="U22" s="552"/>
      <c r="V22" s="552"/>
      <c r="W22" s="552"/>
      <c r="X22" s="552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551" t="s">
        <v>267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210"/>
      <c r="AC4" s="210"/>
      <c r="AD4" s="210"/>
      <c r="AE4" s="210"/>
      <c r="AF4" s="210"/>
    </row>
    <row r="5" spans="1:36" s="9" customFormat="1" ht="18.75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184"/>
      <c r="AC5" s="184"/>
      <c r="AD5" s="184"/>
      <c r="AE5" s="184"/>
      <c r="AF5" s="184"/>
      <c r="AG5" s="184"/>
    </row>
    <row r="6" spans="1:36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</row>
    <row r="7" spans="1:36" s="9" customFormat="1" ht="18.75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184"/>
      <c r="AC7" s="184"/>
      <c r="AD7" s="184"/>
      <c r="AE7" s="184"/>
      <c r="AF7" s="184"/>
    </row>
    <row r="8" spans="1:36" x14ac:dyDescent="0.25">
      <c r="A8" s="575" t="s">
        <v>77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30"/>
      <c r="AC8" s="30"/>
      <c r="AD8" s="30"/>
      <c r="AE8" s="30"/>
      <c r="AF8" s="30"/>
    </row>
    <row r="9" spans="1:36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</row>
    <row r="10" spans="1:36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196"/>
      <c r="AC10" s="196"/>
      <c r="AD10" s="196"/>
      <c r="AE10" s="196"/>
      <c r="AF10" s="196"/>
    </row>
    <row r="11" spans="1:36" ht="18.75" x14ac:dyDescent="0.3">
      <c r="AF11" s="38"/>
    </row>
    <row r="12" spans="1:36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24"/>
      <c r="AC12" s="197"/>
      <c r="AD12" s="197"/>
      <c r="AE12" s="197"/>
      <c r="AF12" s="197"/>
    </row>
    <row r="13" spans="1:36" x14ac:dyDescent="0.25">
      <c r="A13" s="517" t="s">
        <v>976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30"/>
      <c r="AC13" s="30"/>
      <c r="AD13" s="30"/>
      <c r="AE13" s="30"/>
      <c r="AF13" s="30"/>
    </row>
    <row r="14" spans="1:36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543" t="s">
        <v>75</v>
      </c>
      <c r="B15" s="546" t="s">
        <v>20</v>
      </c>
      <c r="C15" s="546" t="s">
        <v>5</v>
      </c>
      <c r="D15" s="543" t="s">
        <v>187</v>
      </c>
      <c r="E15" s="542" t="s">
        <v>84</v>
      </c>
      <c r="F15" s="542"/>
      <c r="G15" s="542"/>
      <c r="H15" s="542"/>
      <c r="I15" s="542"/>
      <c r="J15" s="542"/>
      <c r="K15" s="542"/>
      <c r="L15" s="542"/>
      <c r="M15" s="542"/>
      <c r="N15" s="542"/>
      <c r="O15" s="542"/>
      <c r="P15" s="542"/>
      <c r="Q15" s="542"/>
      <c r="R15" s="542"/>
      <c r="S15" s="542"/>
      <c r="T15" s="563" t="s">
        <v>263</v>
      </c>
      <c r="U15" s="564"/>
      <c r="V15" s="564"/>
      <c r="W15" s="564"/>
      <c r="X15" s="564"/>
      <c r="Y15" s="564"/>
      <c r="Z15" s="565"/>
      <c r="AA15" s="556" t="s">
        <v>7</v>
      </c>
      <c r="AB15" s="8"/>
      <c r="AC15" s="8"/>
    </row>
    <row r="16" spans="1:36" ht="26.25" customHeight="1" x14ac:dyDescent="0.25">
      <c r="A16" s="544"/>
      <c r="B16" s="546"/>
      <c r="C16" s="546"/>
      <c r="D16" s="544"/>
      <c r="E16" s="542"/>
      <c r="F16" s="542"/>
      <c r="G16" s="542"/>
      <c r="H16" s="542"/>
      <c r="I16" s="542"/>
      <c r="J16" s="542"/>
      <c r="K16" s="542"/>
      <c r="L16" s="542"/>
      <c r="M16" s="542"/>
      <c r="N16" s="542"/>
      <c r="O16" s="542"/>
      <c r="P16" s="542"/>
      <c r="Q16" s="542"/>
      <c r="R16" s="542"/>
      <c r="S16" s="542"/>
      <c r="T16" s="569"/>
      <c r="U16" s="570"/>
      <c r="V16" s="570"/>
      <c r="W16" s="570"/>
      <c r="X16" s="570"/>
      <c r="Y16" s="570"/>
      <c r="Z16" s="571"/>
      <c r="AA16" s="556"/>
      <c r="AB16" s="8"/>
      <c r="AC16" s="8"/>
    </row>
    <row r="17" spans="1:33" ht="30" customHeight="1" x14ac:dyDescent="0.25">
      <c r="A17" s="544"/>
      <c r="B17" s="546"/>
      <c r="C17" s="546"/>
      <c r="D17" s="544"/>
      <c r="E17" s="542" t="s">
        <v>9</v>
      </c>
      <c r="F17" s="542"/>
      <c r="G17" s="542"/>
      <c r="H17" s="542"/>
      <c r="I17" s="542"/>
      <c r="J17" s="542"/>
      <c r="K17" s="542"/>
      <c r="L17" s="542" t="s">
        <v>10</v>
      </c>
      <c r="M17" s="542"/>
      <c r="N17" s="542"/>
      <c r="O17" s="542"/>
      <c r="P17" s="542"/>
      <c r="Q17" s="542"/>
      <c r="R17" s="542"/>
      <c r="S17" s="542"/>
      <c r="T17" s="566"/>
      <c r="U17" s="567"/>
      <c r="V17" s="567"/>
      <c r="W17" s="567"/>
      <c r="X17" s="567"/>
      <c r="Y17" s="567"/>
      <c r="Z17" s="568"/>
      <c r="AA17" s="556"/>
      <c r="AB17" s="8"/>
      <c r="AC17" s="8"/>
    </row>
    <row r="18" spans="1:33" ht="96" customHeight="1" x14ac:dyDescent="0.25">
      <c r="A18" s="545"/>
      <c r="B18" s="546"/>
      <c r="C18" s="546"/>
      <c r="D18" s="545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556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3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8"/>
      <c r="AB20" s="8"/>
      <c r="AC20" s="8"/>
    </row>
    <row r="21" spans="1:33" s="1" customFormat="1" x14ac:dyDescent="0.25">
      <c r="A21" s="504" t="s">
        <v>186</v>
      </c>
      <c r="B21" s="505"/>
      <c r="C21" s="506"/>
      <c r="D21" s="205"/>
      <c r="E21" s="206"/>
      <c r="F21" s="206"/>
      <c r="G21" s="206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170"/>
      <c r="AB21" s="208"/>
      <c r="AC21" s="208"/>
      <c r="AD21" s="208"/>
      <c r="AE21" s="208"/>
      <c r="AF21" s="208"/>
      <c r="AG21" s="208"/>
    </row>
    <row r="22" spans="1:33" ht="37.5" customHeight="1" x14ac:dyDescent="0.25">
      <c r="A22" s="552" t="s">
        <v>93</v>
      </c>
      <c r="B22" s="552"/>
      <c r="C22" s="552"/>
      <c r="D22" s="552"/>
      <c r="E22" s="552"/>
      <c r="F22" s="552"/>
      <c r="G22" s="552"/>
      <c r="H22" s="552"/>
      <c r="I22" s="552"/>
      <c r="J22" s="552"/>
      <c r="K22" s="552"/>
      <c r="L22" s="552"/>
      <c r="M22" s="552"/>
      <c r="N22" s="552"/>
      <c r="O22" s="552"/>
      <c r="P22" s="552"/>
      <c r="Q22" s="552"/>
      <c r="R22" s="552"/>
      <c r="S22" s="552"/>
      <c r="T22" s="552"/>
      <c r="U22" s="552"/>
      <c r="V22" s="552"/>
      <c r="W22" s="552"/>
      <c r="X22" s="552"/>
      <c r="Y22" s="552"/>
      <c r="Z22" s="552"/>
      <c r="AA22" s="552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551" t="s">
        <v>962</v>
      </c>
      <c r="B4" s="551"/>
      <c r="C4" s="551"/>
      <c r="D4" s="551"/>
      <c r="E4" s="551"/>
      <c r="F4" s="551"/>
      <c r="G4" s="551"/>
      <c r="H4" s="551"/>
      <c r="I4" s="551"/>
      <c r="J4" s="551"/>
      <c r="K4" s="551"/>
      <c r="L4" s="551"/>
      <c r="M4" s="551"/>
      <c r="N4" s="551"/>
      <c r="O4" s="551"/>
      <c r="P4" s="551"/>
      <c r="Q4" s="551"/>
      <c r="R4" s="551"/>
      <c r="S4" s="551"/>
      <c r="T4" s="551"/>
      <c r="U4" s="551"/>
      <c r="V4" s="219"/>
      <c r="W4" s="219"/>
      <c r="X4" s="219"/>
      <c r="Y4" s="219"/>
      <c r="Z4" s="210"/>
      <c r="AA4" s="210"/>
      <c r="AB4" s="210"/>
      <c r="AC4" s="210"/>
      <c r="AD4" s="210"/>
    </row>
    <row r="5" spans="1:54" s="9" customFormat="1" ht="18.75" customHeight="1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184"/>
      <c r="W5" s="184"/>
      <c r="X5" s="184"/>
      <c r="Y5" s="184"/>
      <c r="Z5" s="184"/>
      <c r="AA5" s="184"/>
      <c r="AB5" s="184"/>
      <c r="AC5" s="184"/>
      <c r="AD5" s="184"/>
      <c r="AE5" s="184"/>
    </row>
    <row r="6" spans="1:5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</row>
    <row r="7" spans="1:54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184"/>
      <c r="W7" s="184"/>
      <c r="X7" s="184"/>
      <c r="Y7" s="184"/>
      <c r="Z7" s="184"/>
      <c r="AA7" s="184"/>
      <c r="AB7" s="184"/>
      <c r="AC7" s="184"/>
      <c r="AD7" s="184"/>
    </row>
    <row r="8" spans="1:54" ht="15.75" customHeight="1" x14ac:dyDescent="0.25">
      <c r="A8" s="575" t="s">
        <v>86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</row>
    <row r="10" spans="1:54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196"/>
      <c r="W10" s="196"/>
      <c r="X10" s="196"/>
      <c r="Y10" s="196"/>
      <c r="Z10" s="196"/>
      <c r="AA10" s="196"/>
      <c r="AB10" s="196"/>
      <c r="AC10" s="196"/>
      <c r="AD10" s="196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7"/>
      <c r="AB12" s="197"/>
      <c r="AC12" s="197"/>
      <c r="AD12" s="197"/>
    </row>
    <row r="13" spans="1:54" x14ac:dyDescent="0.25">
      <c r="A13" s="517" t="s">
        <v>977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547"/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  <c r="Q15" s="547"/>
      <c r="R15" s="547"/>
      <c r="S15" s="547"/>
      <c r="T15" s="547"/>
      <c r="U15" s="547"/>
      <c r="V15" s="211"/>
      <c r="W15" s="211"/>
      <c r="X15" s="211"/>
      <c r="Y15" s="211"/>
      <c r="Z15" s="211"/>
      <c r="AA15" s="211"/>
      <c r="AB15" s="19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543" t="s">
        <v>75</v>
      </c>
      <c r="B16" s="546" t="s">
        <v>20</v>
      </c>
      <c r="C16" s="546" t="s">
        <v>5</v>
      </c>
      <c r="D16" s="543" t="s">
        <v>73</v>
      </c>
      <c r="E16" s="546" t="s">
        <v>180</v>
      </c>
      <c r="F16" s="546"/>
      <c r="G16" s="546"/>
      <c r="H16" s="546"/>
      <c r="I16" s="546"/>
      <c r="J16" s="546"/>
      <c r="K16" s="546"/>
      <c r="L16" s="546"/>
      <c r="M16" s="546"/>
      <c r="N16" s="546"/>
      <c r="O16" s="546"/>
      <c r="P16" s="546" t="s">
        <v>263</v>
      </c>
      <c r="Q16" s="546"/>
      <c r="R16" s="546"/>
      <c r="S16" s="546"/>
      <c r="T16" s="546"/>
      <c r="U16" s="546" t="s">
        <v>7</v>
      </c>
      <c r="V16" s="199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544"/>
      <c r="B17" s="546"/>
      <c r="C17" s="546"/>
      <c r="D17" s="544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199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544"/>
      <c r="B18" s="546"/>
      <c r="C18" s="546"/>
      <c r="D18" s="544"/>
      <c r="E18" s="542" t="s">
        <v>9</v>
      </c>
      <c r="F18" s="542"/>
      <c r="G18" s="542"/>
      <c r="H18" s="542"/>
      <c r="I18" s="542"/>
      <c r="J18" s="542" t="s">
        <v>10</v>
      </c>
      <c r="K18" s="542"/>
      <c r="L18" s="542"/>
      <c r="M18" s="542"/>
      <c r="N18" s="542"/>
      <c r="O18" s="542"/>
      <c r="P18" s="546"/>
      <c r="Q18" s="546"/>
      <c r="R18" s="546"/>
      <c r="S18" s="546"/>
      <c r="T18" s="546"/>
      <c r="U18" s="546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545"/>
      <c r="B19" s="546"/>
      <c r="C19" s="546"/>
      <c r="D19" s="545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546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3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8"/>
      <c r="Q21" s="218"/>
      <c r="R21" s="218"/>
      <c r="S21" s="218"/>
      <c r="T21" s="218"/>
      <c r="U21" s="218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504" t="s">
        <v>186</v>
      </c>
      <c r="B22" s="505"/>
      <c r="C22" s="506"/>
      <c r="D22" s="205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20"/>
      <c r="Q22" s="220"/>
      <c r="R22" s="220"/>
      <c r="S22" s="220"/>
      <c r="T22" s="220"/>
      <c r="U22" s="54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3.875" style="155" customWidth="1"/>
    <col min="3" max="3" width="17.25" style="155" customWidth="1"/>
    <col min="4" max="45" width="7.625" style="155" customWidth="1"/>
    <col min="46" max="16384" width="9" style="155"/>
  </cols>
  <sheetData>
    <row r="1" spans="1:45" ht="18.75" x14ac:dyDescent="0.2">
      <c r="AS1" s="29" t="s">
        <v>900</v>
      </c>
    </row>
    <row r="2" spans="1:45" ht="18.75" x14ac:dyDescent="0.3">
      <c r="J2" s="221"/>
      <c r="K2" s="576"/>
      <c r="L2" s="576"/>
      <c r="M2" s="576"/>
      <c r="N2" s="576"/>
      <c r="O2" s="221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968</v>
      </c>
    </row>
    <row r="4" spans="1:45" s="9" customFormat="1" ht="18.75" x14ac:dyDescent="0.3">
      <c r="A4" s="513" t="s">
        <v>954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3"/>
      <c r="AG4" s="513"/>
      <c r="AH4" s="513"/>
      <c r="AI4" s="513"/>
      <c r="AJ4" s="513"/>
      <c r="AK4" s="513"/>
      <c r="AL4" s="513"/>
      <c r="AM4" s="513"/>
      <c r="AN4" s="513"/>
      <c r="AO4" s="513"/>
      <c r="AP4" s="513"/>
      <c r="AQ4" s="513"/>
      <c r="AR4" s="513"/>
      <c r="AS4" s="513"/>
    </row>
    <row r="5" spans="1:45" s="9" customFormat="1" ht="18.75" customHeight="1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5"/>
      <c r="U5" s="525"/>
      <c r="V5" s="525"/>
      <c r="W5" s="525"/>
      <c r="X5" s="525"/>
      <c r="Y5" s="525"/>
      <c r="Z5" s="525"/>
      <c r="AA5" s="525"/>
      <c r="AB5" s="525"/>
      <c r="AC5" s="525"/>
      <c r="AD5" s="525"/>
      <c r="AE5" s="525"/>
      <c r="AF5" s="525"/>
      <c r="AG5" s="525"/>
      <c r="AH5" s="525"/>
      <c r="AI5" s="525"/>
      <c r="AJ5" s="525"/>
      <c r="AK5" s="525"/>
      <c r="AL5" s="525"/>
      <c r="AM5" s="525"/>
      <c r="AN5" s="525"/>
      <c r="AO5" s="525"/>
      <c r="AP5" s="525"/>
      <c r="AQ5" s="525"/>
      <c r="AR5" s="525"/>
      <c r="AS5" s="525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25" t="s">
        <v>972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</row>
    <row r="8" spans="1:45" s="6" customFormat="1" ht="15.75" x14ac:dyDescent="0.25">
      <c r="A8" s="517" t="s">
        <v>979</v>
      </c>
      <c r="B8" s="517"/>
      <c r="C8" s="517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517"/>
      <c r="AG8" s="517"/>
      <c r="AH8" s="517"/>
      <c r="AI8" s="517"/>
      <c r="AJ8" s="517"/>
      <c r="AK8" s="517"/>
      <c r="AL8" s="517"/>
      <c r="AM8" s="517"/>
      <c r="AN8" s="517"/>
      <c r="AO8" s="517"/>
      <c r="AP8" s="517"/>
      <c r="AQ8" s="517"/>
      <c r="AR8" s="517"/>
      <c r="AS8" s="517"/>
    </row>
    <row r="9" spans="1:45" s="6" customFormat="1" ht="15.75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45" s="6" customFormat="1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526"/>
      <c r="O10" s="526"/>
      <c r="P10" s="526"/>
      <c r="Q10" s="526"/>
      <c r="R10" s="526"/>
      <c r="S10" s="526"/>
      <c r="T10" s="526"/>
      <c r="U10" s="526"/>
      <c r="V10" s="526"/>
      <c r="W10" s="526"/>
      <c r="X10" s="526"/>
      <c r="Y10" s="526"/>
      <c r="Z10" s="526"/>
      <c r="AA10" s="526"/>
      <c r="AB10" s="526"/>
      <c r="AC10" s="526"/>
      <c r="AD10" s="526"/>
      <c r="AE10" s="526"/>
      <c r="AF10" s="526"/>
      <c r="AG10" s="526"/>
      <c r="AH10" s="526"/>
      <c r="AI10" s="526"/>
      <c r="AJ10" s="526"/>
      <c r="AK10" s="526"/>
      <c r="AL10" s="526"/>
      <c r="AM10" s="526"/>
      <c r="AN10" s="526"/>
      <c r="AO10" s="526"/>
      <c r="AP10" s="526"/>
      <c r="AQ10" s="526"/>
      <c r="AR10" s="526"/>
      <c r="AS10" s="526"/>
    </row>
    <row r="11" spans="1:45" s="6" customFormat="1" ht="18.75" x14ac:dyDescent="0.3">
      <c r="AA11" s="38"/>
    </row>
    <row r="12" spans="1:45" s="6" customFormat="1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  <c r="Q12" s="522"/>
      <c r="R12" s="522"/>
      <c r="S12" s="522"/>
      <c r="T12" s="522"/>
      <c r="U12" s="522"/>
      <c r="V12" s="522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522"/>
      <c r="AH12" s="522"/>
      <c r="AI12" s="522"/>
      <c r="AJ12" s="522"/>
      <c r="AK12" s="522"/>
      <c r="AL12" s="522"/>
      <c r="AM12" s="522"/>
      <c r="AN12" s="522"/>
      <c r="AO12" s="522"/>
      <c r="AP12" s="522"/>
      <c r="AQ12" s="522"/>
      <c r="AR12" s="522"/>
      <c r="AS12" s="522"/>
    </row>
    <row r="13" spans="1:45" s="6" customFormat="1" ht="15.75" x14ac:dyDescent="0.25">
      <c r="A13" s="517" t="s">
        <v>978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517"/>
      <c r="O13" s="517"/>
      <c r="P13" s="517"/>
      <c r="Q13" s="517"/>
      <c r="R13" s="517"/>
      <c r="S13" s="517"/>
      <c r="T13" s="517"/>
      <c r="U13" s="517"/>
      <c r="V13" s="517"/>
      <c r="W13" s="517"/>
      <c r="X13" s="517"/>
      <c r="Y13" s="517"/>
      <c r="Z13" s="517"/>
      <c r="AA13" s="517"/>
      <c r="AB13" s="517"/>
      <c r="AC13" s="517"/>
      <c r="AD13" s="517"/>
      <c r="AE13" s="517"/>
      <c r="AF13" s="517"/>
      <c r="AG13" s="517"/>
      <c r="AH13" s="517"/>
      <c r="AI13" s="517"/>
      <c r="AJ13" s="517"/>
      <c r="AK13" s="517"/>
      <c r="AL13" s="517"/>
      <c r="AM13" s="517"/>
      <c r="AN13" s="517"/>
      <c r="AO13" s="517"/>
      <c r="AP13" s="517"/>
      <c r="AQ13" s="517"/>
      <c r="AR13" s="517"/>
      <c r="AS13" s="517"/>
    </row>
    <row r="14" spans="1:45" s="156" customFormat="1" ht="15.75" customHeight="1" x14ac:dyDescent="0.2">
      <c r="A14" s="577"/>
      <c r="B14" s="577"/>
      <c r="C14" s="577"/>
      <c r="D14" s="577"/>
      <c r="E14" s="577"/>
      <c r="F14" s="577"/>
      <c r="G14" s="577"/>
      <c r="H14" s="577"/>
      <c r="I14" s="577"/>
      <c r="J14" s="577"/>
      <c r="K14" s="577"/>
      <c r="L14" s="577"/>
      <c r="M14" s="577"/>
      <c r="N14" s="577"/>
      <c r="O14" s="577"/>
      <c r="P14" s="577"/>
      <c r="Q14" s="577"/>
      <c r="R14" s="577"/>
      <c r="S14" s="577"/>
      <c r="T14" s="577"/>
      <c r="U14" s="577"/>
      <c r="V14" s="577"/>
      <c r="W14" s="577"/>
      <c r="X14" s="577"/>
      <c r="Y14" s="577"/>
      <c r="Z14" s="577"/>
      <c r="AA14" s="577"/>
      <c r="AB14" s="577"/>
      <c r="AC14" s="577"/>
      <c r="AD14" s="577"/>
      <c r="AE14" s="577"/>
      <c r="AF14" s="577"/>
      <c r="AG14" s="577"/>
      <c r="AH14" s="577"/>
      <c r="AI14" s="577"/>
      <c r="AJ14" s="577"/>
      <c r="AK14" s="577"/>
      <c r="AL14" s="577"/>
      <c r="AM14" s="577"/>
      <c r="AN14" s="577"/>
      <c r="AO14" s="577"/>
      <c r="AP14" s="577"/>
      <c r="AQ14" s="577"/>
      <c r="AR14" s="577"/>
      <c r="AS14" s="577"/>
    </row>
    <row r="15" spans="1:45" s="157" customFormat="1" ht="63" customHeight="1" x14ac:dyDescent="0.25">
      <c r="A15" s="578" t="s">
        <v>75</v>
      </c>
      <c r="B15" s="579" t="s">
        <v>19</v>
      </c>
      <c r="C15" s="579" t="s">
        <v>5</v>
      </c>
      <c r="D15" s="579" t="s">
        <v>965</v>
      </c>
      <c r="E15" s="579"/>
      <c r="F15" s="579"/>
      <c r="G15" s="579"/>
      <c r="H15" s="579"/>
      <c r="I15" s="579"/>
      <c r="J15" s="579"/>
      <c r="K15" s="579"/>
      <c r="L15" s="579"/>
      <c r="M15" s="579"/>
      <c r="N15" s="579"/>
      <c r="O15" s="579"/>
      <c r="P15" s="579"/>
      <c r="Q15" s="579"/>
      <c r="R15" s="579"/>
      <c r="S15" s="579"/>
      <c r="T15" s="579"/>
      <c r="U15" s="579"/>
      <c r="V15" s="579"/>
      <c r="W15" s="579"/>
      <c r="X15" s="579"/>
      <c r="Y15" s="579"/>
      <c r="Z15" s="579"/>
      <c r="AA15" s="579"/>
      <c r="AB15" s="579"/>
      <c r="AC15" s="579"/>
      <c r="AD15" s="579"/>
      <c r="AE15" s="579"/>
      <c r="AF15" s="579"/>
      <c r="AG15" s="579"/>
      <c r="AH15" s="579"/>
      <c r="AI15" s="579"/>
      <c r="AJ15" s="579"/>
      <c r="AK15" s="579"/>
      <c r="AL15" s="579"/>
      <c r="AM15" s="579"/>
      <c r="AN15" s="579"/>
      <c r="AO15" s="579"/>
      <c r="AP15" s="579"/>
      <c r="AQ15" s="579"/>
      <c r="AR15" s="579"/>
      <c r="AS15" s="579"/>
    </row>
    <row r="16" spans="1:45" ht="87.75" customHeight="1" x14ac:dyDescent="0.2">
      <c r="A16" s="578"/>
      <c r="B16" s="579"/>
      <c r="C16" s="579"/>
      <c r="D16" s="579" t="s">
        <v>921</v>
      </c>
      <c r="E16" s="579"/>
      <c r="F16" s="579"/>
      <c r="G16" s="579"/>
      <c r="H16" s="579"/>
      <c r="I16" s="579"/>
      <c r="J16" s="579" t="s">
        <v>922</v>
      </c>
      <c r="K16" s="579"/>
      <c r="L16" s="579"/>
      <c r="M16" s="579"/>
      <c r="N16" s="579"/>
      <c r="O16" s="579"/>
      <c r="P16" s="579" t="s">
        <v>923</v>
      </c>
      <c r="Q16" s="579"/>
      <c r="R16" s="579"/>
      <c r="S16" s="579"/>
      <c r="T16" s="579"/>
      <c r="U16" s="579"/>
      <c r="V16" s="579" t="s">
        <v>924</v>
      </c>
      <c r="W16" s="579"/>
      <c r="X16" s="579"/>
      <c r="Y16" s="579"/>
      <c r="Z16" s="579"/>
      <c r="AA16" s="579"/>
      <c r="AB16" s="579" t="s">
        <v>925</v>
      </c>
      <c r="AC16" s="579"/>
      <c r="AD16" s="579"/>
      <c r="AE16" s="579"/>
      <c r="AF16" s="579"/>
      <c r="AG16" s="579"/>
      <c r="AH16" s="579" t="s">
        <v>926</v>
      </c>
      <c r="AI16" s="579"/>
      <c r="AJ16" s="579"/>
      <c r="AK16" s="579"/>
      <c r="AL16" s="579"/>
      <c r="AM16" s="579"/>
      <c r="AN16" s="579" t="s">
        <v>927</v>
      </c>
      <c r="AO16" s="579"/>
      <c r="AP16" s="579"/>
      <c r="AQ16" s="579"/>
      <c r="AR16" s="579"/>
      <c r="AS16" s="579"/>
    </row>
    <row r="17" spans="1:45" s="158" customFormat="1" ht="108.75" customHeight="1" x14ac:dyDescent="0.2">
      <c r="A17" s="578"/>
      <c r="B17" s="579"/>
      <c r="C17" s="579"/>
      <c r="D17" s="580" t="s">
        <v>928</v>
      </c>
      <c r="E17" s="580"/>
      <c r="F17" s="580" t="s">
        <v>928</v>
      </c>
      <c r="G17" s="580"/>
      <c r="H17" s="580" t="s">
        <v>929</v>
      </c>
      <c r="I17" s="580"/>
      <c r="J17" s="580" t="s">
        <v>928</v>
      </c>
      <c r="K17" s="580"/>
      <c r="L17" s="580" t="s">
        <v>928</v>
      </c>
      <c r="M17" s="580"/>
      <c r="N17" s="580" t="s">
        <v>929</v>
      </c>
      <c r="O17" s="580"/>
      <c r="P17" s="580" t="s">
        <v>928</v>
      </c>
      <c r="Q17" s="580"/>
      <c r="R17" s="580" t="s">
        <v>928</v>
      </c>
      <c r="S17" s="580"/>
      <c r="T17" s="580" t="s">
        <v>929</v>
      </c>
      <c r="U17" s="580"/>
      <c r="V17" s="580" t="s">
        <v>928</v>
      </c>
      <c r="W17" s="580"/>
      <c r="X17" s="580" t="s">
        <v>928</v>
      </c>
      <c r="Y17" s="580"/>
      <c r="Z17" s="580" t="s">
        <v>929</v>
      </c>
      <c r="AA17" s="580"/>
      <c r="AB17" s="580" t="s">
        <v>928</v>
      </c>
      <c r="AC17" s="580"/>
      <c r="AD17" s="580" t="s">
        <v>928</v>
      </c>
      <c r="AE17" s="580"/>
      <c r="AF17" s="580" t="s">
        <v>929</v>
      </c>
      <c r="AG17" s="580"/>
      <c r="AH17" s="580" t="s">
        <v>928</v>
      </c>
      <c r="AI17" s="580"/>
      <c r="AJ17" s="580" t="s">
        <v>928</v>
      </c>
      <c r="AK17" s="580"/>
      <c r="AL17" s="580" t="s">
        <v>929</v>
      </c>
      <c r="AM17" s="580"/>
      <c r="AN17" s="580" t="s">
        <v>928</v>
      </c>
      <c r="AO17" s="580"/>
      <c r="AP17" s="580" t="s">
        <v>928</v>
      </c>
      <c r="AQ17" s="580"/>
      <c r="AR17" s="580" t="s">
        <v>929</v>
      </c>
      <c r="AS17" s="580"/>
    </row>
    <row r="18" spans="1:45" ht="36" customHeight="1" x14ac:dyDescent="0.2">
      <c r="A18" s="578"/>
      <c r="B18" s="579"/>
      <c r="C18" s="579"/>
      <c r="D18" s="159" t="s">
        <v>9</v>
      </c>
      <c r="E18" s="160" t="s">
        <v>10</v>
      </c>
      <c r="F18" s="159" t="s">
        <v>9</v>
      </c>
      <c r="G18" s="160" t="s">
        <v>10</v>
      </c>
      <c r="H18" s="159" t="s">
        <v>9</v>
      </c>
      <c r="I18" s="160" t="s">
        <v>10</v>
      </c>
      <c r="J18" s="159" t="s">
        <v>9</v>
      </c>
      <c r="K18" s="160" t="s">
        <v>10</v>
      </c>
      <c r="L18" s="159" t="s">
        <v>9</v>
      </c>
      <c r="M18" s="160" t="s">
        <v>10</v>
      </c>
      <c r="N18" s="159" t="s">
        <v>9</v>
      </c>
      <c r="O18" s="160" t="s">
        <v>10</v>
      </c>
      <c r="P18" s="159" t="s">
        <v>9</v>
      </c>
      <c r="Q18" s="160" t="s">
        <v>10</v>
      </c>
      <c r="R18" s="159" t="s">
        <v>9</v>
      </c>
      <c r="S18" s="160" t="s">
        <v>10</v>
      </c>
      <c r="T18" s="159" t="s">
        <v>9</v>
      </c>
      <c r="U18" s="160" t="s">
        <v>10</v>
      </c>
      <c r="V18" s="159" t="s">
        <v>9</v>
      </c>
      <c r="W18" s="160" t="s">
        <v>10</v>
      </c>
      <c r="X18" s="159" t="s">
        <v>9</v>
      </c>
      <c r="Y18" s="160" t="s">
        <v>10</v>
      </c>
      <c r="Z18" s="159" t="s">
        <v>9</v>
      </c>
      <c r="AA18" s="160" t="s">
        <v>10</v>
      </c>
      <c r="AB18" s="159" t="s">
        <v>9</v>
      </c>
      <c r="AC18" s="160" t="s">
        <v>10</v>
      </c>
      <c r="AD18" s="159" t="s">
        <v>9</v>
      </c>
      <c r="AE18" s="160" t="s">
        <v>10</v>
      </c>
      <c r="AF18" s="159" t="s">
        <v>9</v>
      </c>
      <c r="AG18" s="160" t="s">
        <v>10</v>
      </c>
      <c r="AH18" s="159" t="s">
        <v>9</v>
      </c>
      <c r="AI18" s="160" t="s">
        <v>10</v>
      </c>
      <c r="AJ18" s="159" t="s">
        <v>9</v>
      </c>
      <c r="AK18" s="160" t="s">
        <v>10</v>
      </c>
      <c r="AL18" s="159" t="s">
        <v>9</v>
      </c>
      <c r="AM18" s="160" t="s">
        <v>10</v>
      </c>
      <c r="AN18" s="159" t="s">
        <v>9</v>
      </c>
      <c r="AO18" s="160" t="s">
        <v>10</v>
      </c>
      <c r="AP18" s="159" t="s">
        <v>9</v>
      </c>
      <c r="AQ18" s="160" t="s">
        <v>10</v>
      </c>
      <c r="AR18" s="159" t="s">
        <v>9</v>
      </c>
      <c r="AS18" s="160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551" t="s">
        <v>960</v>
      </c>
      <c r="C4" s="551"/>
      <c r="D4" s="551"/>
      <c r="E4" s="551"/>
      <c r="F4" s="551"/>
      <c r="G4" s="551"/>
      <c r="H4" s="551"/>
      <c r="I4" s="551"/>
      <c r="J4" s="551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25" t="s">
        <v>74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25" t="s">
        <v>963</v>
      </c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184"/>
      <c r="O7" s="184"/>
      <c r="P7" s="184"/>
      <c r="Q7" s="184"/>
      <c r="R7" s="184"/>
    </row>
    <row r="8" spans="1:19" s="6" customFormat="1" ht="15.75" customHeight="1" x14ac:dyDescent="0.25">
      <c r="A8" s="575" t="s">
        <v>85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26" t="s">
        <v>21</v>
      </c>
      <c r="B10" s="526"/>
      <c r="C10" s="526"/>
      <c r="D10" s="526"/>
      <c r="E10" s="526"/>
      <c r="F10" s="526"/>
      <c r="G10" s="526"/>
      <c r="H10" s="526"/>
      <c r="I10" s="526"/>
      <c r="J10" s="526"/>
      <c r="K10" s="526"/>
      <c r="L10" s="526"/>
      <c r="M10" s="526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22" t="s">
        <v>58</v>
      </c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24"/>
      <c r="O12" s="197"/>
      <c r="P12" s="197"/>
      <c r="Q12" s="197"/>
      <c r="R12" s="197"/>
    </row>
    <row r="13" spans="1:19" s="6" customFormat="1" x14ac:dyDescent="0.25">
      <c r="A13" s="517" t="s">
        <v>188</v>
      </c>
      <c r="B13" s="517"/>
      <c r="C13" s="517"/>
      <c r="D13" s="517"/>
      <c r="E13" s="517"/>
      <c r="F13" s="517"/>
      <c r="G13" s="517"/>
      <c r="H13" s="517"/>
      <c r="I13" s="517"/>
      <c r="J13" s="517"/>
      <c r="K13" s="517"/>
      <c r="L13" s="517"/>
      <c r="M13" s="517"/>
      <c r="N13" s="30"/>
      <c r="O13" s="30"/>
      <c r="P13" s="30"/>
      <c r="Q13" s="30"/>
      <c r="R13" s="30"/>
    </row>
    <row r="14" spans="1:19" s="22" customFormat="1" x14ac:dyDescent="0.2">
      <c r="A14" s="583"/>
      <c r="B14" s="583"/>
      <c r="C14" s="583"/>
      <c r="D14" s="583"/>
      <c r="E14" s="583"/>
      <c r="F14" s="583"/>
      <c r="G14" s="583"/>
      <c r="H14" s="583"/>
      <c r="I14" s="583"/>
      <c r="J14" s="583"/>
      <c r="K14" s="583"/>
      <c r="L14" s="583"/>
      <c r="M14" s="583"/>
    </row>
    <row r="15" spans="1:19" s="46" customFormat="1" ht="90" customHeight="1" x14ac:dyDescent="0.2">
      <c r="A15" s="578" t="s">
        <v>75</v>
      </c>
      <c r="B15" s="578" t="s">
        <v>19</v>
      </c>
      <c r="C15" s="578" t="s">
        <v>5</v>
      </c>
      <c r="D15" s="582" t="s">
        <v>902</v>
      </c>
      <c r="E15" s="582" t="s">
        <v>901</v>
      </c>
      <c r="F15" s="582" t="s">
        <v>26</v>
      </c>
      <c r="G15" s="582"/>
      <c r="H15" s="582" t="s">
        <v>293</v>
      </c>
      <c r="I15" s="582"/>
      <c r="J15" s="582" t="s">
        <v>27</v>
      </c>
      <c r="K15" s="582"/>
      <c r="L15" s="582" t="s">
        <v>980</v>
      </c>
      <c r="M15" s="582"/>
    </row>
    <row r="16" spans="1:19" s="46" customFormat="1" ht="43.5" customHeight="1" x14ac:dyDescent="0.2">
      <c r="A16" s="578"/>
      <c r="B16" s="578"/>
      <c r="C16" s="578"/>
      <c r="D16" s="582"/>
      <c r="E16" s="582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84" t="s">
        <v>186</v>
      </c>
      <c r="B20" s="585"/>
      <c r="C20" s="586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581" t="s">
        <v>961</v>
      </c>
      <c r="B21" s="581"/>
      <c r="C21" s="581"/>
      <c r="D21" s="581"/>
      <c r="E21" s="581"/>
      <c r="F21" s="581"/>
      <c r="G21" s="581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  <customSheetView guid="{93BBC662-D3BC-4646-AD99-8445610D8EF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2"/>
      <headerFooter alignWithMargins="0">
        <oddHeader xml:space="preserve">&amp;C&amp;18 </oddHeader>
      </headerFooter>
    </customSheetView>
    <customSheetView guid="{C03386CD-71C7-4F4C-B34C-4C402D26496F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3"/>
      <headerFooter alignWithMargins="0">
        <oddHeader xml:space="preserve">&amp;C&amp;18 </oddHeader>
      </headerFooter>
    </customSheetView>
    <customSheetView guid="{E66A0101-A300-42C1-84AC-621404F0453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4"/>
      <headerFooter alignWithMargins="0">
        <oddHeader xml:space="preserve">&amp;C&amp;18 </oddHeader>
      </headerFooter>
    </customSheetView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5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>
    <oddHeader xml:space="preserve">&amp;C&amp;18 </oddHeader>
  </headerFooter>
  <customProperties>
    <customPr name="_pios_id" r:id="rId7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="70" zoomScaleNormal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606" t="s">
        <v>1012</v>
      </c>
      <c r="B6" s="606"/>
      <c r="C6" s="606"/>
      <c r="D6" s="606"/>
      <c r="E6" s="606"/>
      <c r="F6" s="606"/>
      <c r="G6" s="606"/>
      <c r="H6" s="606"/>
    </row>
    <row r="7" spans="1:8" ht="41.25" customHeight="1" x14ac:dyDescent="0.25">
      <c r="A7" s="607"/>
      <c r="B7" s="607"/>
      <c r="C7" s="607"/>
      <c r="D7" s="607"/>
      <c r="E7" s="607"/>
      <c r="F7" s="607"/>
      <c r="G7" s="607"/>
      <c r="H7" s="607"/>
    </row>
    <row r="9" spans="1:8" ht="18.75" x14ac:dyDescent="0.25">
      <c r="A9" s="608" t="s">
        <v>299</v>
      </c>
      <c r="B9" s="608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609" t="s">
        <v>301</v>
      </c>
      <c r="B12" s="609"/>
    </row>
    <row r="13" spans="1:8" ht="18.75" x14ac:dyDescent="0.25">
      <c r="B13" s="64"/>
    </row>
    <row r="14" spans="1:8" ht="18.75" x14ac:dyDescent="0.25">
      <c r="A14" s="610" t="s">
        <v>966</v>
      </c>
      <c r="B14" s="610"/>
    </row>
    <row r="15" spans="1:8" x14ac:dyDescent="0.25">
      <c r="A15" s="611" t="s">
        <v>302</v>
      </c>
      <c r="B15" s="611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604" t="s">
        <v>303</v>
      </c>
      <c r="B18" s="604"/>
      <c r="C18" s="604"/>
      <c r="D18" s="604"/>
      <c r="E18" s="604"/>
      <c r="F18" s="604"/>
      <c r="G18" s="604"/>
      <c r="H18" s="604"/>
    </row>
    <row r="19" spans="1:9" ht="63" customHeight="1" x14ac:dyDescent="0.25">
      <c r="A19" s="602" t="s">
        <v>190</v>
      </c>
      <c r="B19" s="612" t="s">
        <v>191</v>
      </c>
      <c r="C19" s="614" t="s">
        <v>304</v>
      </c>
      <c r="D19" s="588" t="s">
        <v>882</v>
      </c>
      <c r="E19" s="589"/>
      <c r="F19" s="590" t="s">
        <v>903</v>
      </c>
      <c r="G19" s="589"/>
      <c r="H19" s="591" t="s">
        <v>7</v>
      </c>
    </row>
    <row r="20" spans="1:9" ht="38.25" x14ac:dyDescent="0.25">
      <c r="A20" s="603"/>
      <c r="B20" s="613"/>
      <c r="C20" s="615"/>
      <c r="D20" s="235" t="s">
        <v>886</v>
      </c>
      <c r="E20" s="236" t="s">
        <v>10</v>
      </c>
      <c r="F20" s="236" t="s">
        <v>887</v>
      </c>
      <c r="G20" s="235" t="s">
        <v>885</v>
      </c>
      <c r="H20" s="592"/>
    </row>
    <row r="21" spans="1:9" s="66" customFormat="1" ht="16.5" thickBot="1" x14ac:dyDescent="0.3">
      <c r="A21" s="237">
        <v>1</v>
      </c>
      <c r="B21" s="238">
        <v>2</v>
      </c>
      <c r="C21" s="239">
        <v>3</v>
      </c>
      <c r="D21" s="240">
        <v>4</v>
      </c>
      <c r="E21" s="237">
        <v>5</v>
      </c>
      <c r="F21" s="237" t="s">
        <v>883</v>
      </c>
      <c r="G21" s="238">
        <v>7</v>
      </c>
      <c r="H21" s="238">
        <v>8</v>
      </c>
      <c r="I21" s="61"/>
    </row>
    <row r="22" spans="1:9" s="66" customFormat="1" ht="19.5" thickBot="1" x14ac:dyDescent="0.3">
      <c r="A22" s="596" t="s">
        <v>305</v>
      </c>
      <c r="B22" s="597"/>
      <c r="C22" s="597"/>
      <c r="D22" s="597"/>
      <c r="E22" s="597"/>
      <c r="F22" s="597"/>
      <c r="G22" s="597"/>
      <c r="H22" s="598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999</v>
      </c>
      <c r="D23" s="70"/>
      <c r="E23" s="71"/>
      <c r="F23" s="71"/>
      <c r="G23" s="72"/>
      <c r="H23" s="241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999</v>
      </c>
      <c r="D24" s="76"/>
      <c r="E24" s="77"/>
      <c r="F24" s="77"/>
      <c r="G24" s="78"/>
      <c r="H24" s="242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999</v>
      </c>
      <c r="D25" s="76"/>
      <c r="E25" s="77"/>
      <c r="F25" s="77"/>
      <c r="G25" s="78"/>
      <c r="H25" s="242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999</v>
      </c>
      <c r="D26" s="76"/>
      <c r="E26" s="77"/>
      <c r="F26" s="77"/>
      <c r="G26" s="78"/>
      <c r="H26" s="242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999</v>
      </c>
      <c r="D27" s="76"/>
      <c r="E27" s="77"/>
      <c r="F27" s="77"/>
      <c r="G27" s="78"/>
      <c r="H27" s="242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999</v>
      </c>
      <c r="D28" s="76"/>
      <c r="E28" s="77"/>
      <c r="F28" s="77"/>
      <c r="G28" s="78"/>
      <c r="H28" s="242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999</v>
      </c>
      <c r="D29" s="76"/>
      <c r="E29" s="77"/>
      <c r="F29" s="77"/>
      <c r="G29" s="78"/>
      <c r="H29" s="242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999</v>
      </c>
      <c r="D30" s="76"/>
      <c r="E30" s="77"/>
      <c r="F30" s="77"/>
      <c r="G30" s="78"/>
      <c r="H30" s="242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999</v>
      </c>
      <c r="D31" s="76"/>
      <c r="E31" s="77"/>
      <c r="F31" s="77"/>
      <c r="G31" s="78"/>
      <c r="H31" s="242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999</v>
      </c>
      <c r="D32" s="76"/>
      <c r="E32" s="77"/>
      <c r="F32" s="77"/>
      <c r="G32" s="78"/>
      <c r="H32" s="242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999</v>
      </c>
      <c r="D33" s="76"/>
      <c r="E33" s="77"/>
      <c r="F33" s="77"/>
      <c r="G33" s="78"/>
      <c r="H33" s="242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999</v>
      </c>
      <c r="D34" s="76"/>
      <c r="E34" s="77"/>
      <c r="F34" s="77"/>
      <c r="G34" s="78"/>
      <c r="H34" s="242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999</v>
      </c>
      <c r="D35" s="76"/>
      <c r="E35" s="77"/>
      <c r="F35" s="77"/>
      <c r="G35" s="78"/>
      <c r="H35" s="242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999</v>
      </c>
      <c r="D36" s="76"/>
      <c r="E36" s="77"/>
      <c r="F36" s="77"/>
      <c r="G36" s="78"/>
      <c r="H36" s="242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999</v>
      </c>
      <c r="D37" s="76"/>
      <c r="E37" s="77"/>
      <c r="F37" s="77"/>
      <c r="G37" s="78"/>
      <c r="H37" s="242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999</v>
      </c>
      <c r="D38" s="76"/>
      <c r="E38" s="243"/>
      <c r="F38" s="243"/>
      <c r="G38" s="243"/>
      <c r="H38" s="242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999</v>
      </c>
      <c r="D39" s="76"/>
      <c r="E39" s="243"/>
      <c r="F39" s="243"/>
      <c r="G39" s="243"/>
      <c r="H39" s="242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999</v>
      </c>
      <c r="D40" s="76"/>
      <c r="E40" s="243"/>
      <c r="F40" s="243"/>
      <c r="G40" s="243"/>
      <c r="H40" s="242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999</v>
      </c>
      <c r="D41" s="76"/>
      <c r="E41" s="243"/>
      <c r="F41" s="243"/>
      <c r="G41" s="243"/>
      <c r="H41" s="242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999</v>
      </c>
      <c r="D42" s="76"/>
      <c r="E42" s="243"/>
      <c r="F42" s="243"/>
      <c r="G42" s="243"/>
      <c r="H42" s="242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999</v>
      </c>
      <c r="D43" s="76"/>
      <c r="E43" s="243"/>
      <c r="F43" s="243"/>
      <c r="G43" s="243"/>
      <c r="H43" s="242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999</v>
      </c>
      <c r="D44" s="76"/>
      <c r="E44" s="243"/>
      <c r="F44" s="243"/>
      <c r="G44" s="243"/>
      <c r="H44" s="242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999</v>
      </c>
      <c r="D45" s="76"/>
      <c r="E45" s="243"/>
      <c r="F45" s="243"/>
      <c r="G45" s="243"/>
      <c r="H45" s="242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999</v>
      </c>
      <c r="D46" s="76"/>
      <c r="E46" s="243"/>
      <c r="F46" s="243"/>
      <c r="G46" s="243"/>
      <c r="H46" s="242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999</v>
      </c>
      <c r="D47" s="76"/>
      <c r="E47" s="243"/>
      <c r="F47" s="243"/>
      <c r="G47" s="243"/>
      <c r="H47" s="242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999</v>
      </c>
      <c r="D48" s="76"/>
      <c r="E48" s="243"/>
      <c r="F48" s="243"/>
      <c r="G48" s="243"/>
      <c r="H48" s="242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999</v>
      </c>
      <c r="D49" s="76"/>
      <c r="E49" s="243"/>
      <c r="F49" s="243"/>
      <c r="G49" s="243"/>
      <c r="H49" s="242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999</v>
      </c>
      <c r="D50" s="76"/>
      <c r="E50" s="243"/>
      <c r="F50" s="243"/>
      <c r="G50" s="243"/>
      <c r="H50" s="242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999</v>
      </c>
      <c r="D51" s="76"/>
      <c r="E51" s="243"/>
      <c r="F51" s="243"/>
      <c r="G51" s="243"/>
      <c r="H51" s="242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999</v>
      </c>
      <c r="D52" s="76"/>
      <c r="E52" s="243"/>
      <c r="F52" s="243"/>
      <c r="G52" s="243"/>
      <c r="H52" s="242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999</v>
      </c>
      <c r="D53" s="76"/>
      <c r="E53" s="243"/>
      <c r="F53" s="243"/>
      <c r="G53" s="243"/>
      <c r="H53" s="242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999</v>
      </c>
      <c r="D54" s="76"/>
      <c r="E54" s="243"/>
      <c r="F54" s="243"/>
      <c r="G54" s="243"/>
      <c r="H54" s="242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999</v>
      </c>
      <c r="D55" s="76"/>
      <c r="E55" s="243"/>
      <c r="F55" s="243"/>
      <c r="G55" s="243"/>
      <c r="H55" s="242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999</v>
      </c>
      <c r="D56" s="76"/>
      <c r="E56" s="243"/>
      <c r="F56" s="243"/>
      <c r="G56" s="243"/>
      <c r="H56" s="242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999</v>
      </c>
      <c r="D57" s="76"/>
      <c r="E57" s="243"/>
      <c r="F57" s="243"/>
      <c r="G57" s="243"/>
      <c r="H57" s="242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999</v>
      </c>
      <c r="D58" s="76"/>
      <c r="E58" s="243"/>
      <c r="F58" s="243"/>
      <c r="G58" s="243"/>
      <c r="H58" s="242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999</v>
      </c>
      <c r="D59" s="76"/>
      <c r="E59" s="243"/>
      <c r="F59" s="243"/>
      <c r="G59" s="243"/>
      <c r="H59" s="242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999</v>
      </c>
      <c r="D60" s="76"/>
      <c r="E60" s="243"/>
      <c r="F60" s="243"/>
      <c r="G60" s="243"/>
      <c r="H60" s="242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999</v>
      </c>
      <c r="D61" s="76"/>
      <c r="E61" s="243"/>
      <c r="F61" s="243"/>
      <c r="G61" s="243"/>
      <c r="H61" s="242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999</v>
      </c>
      <c r="D62" s="76"/>
      <c r="E62" s="243"/>
      <c r="F62" s="243"/>
      <c r="G62" s="243"/>
      <c r="H62" s="242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999</v>
      </c>
      <c r="D63" s="76"/>
      <c r="E63" s="243"/>
      <c r="F63" s="243"/>
      <c r="G63" s="243"/>
      <c r="H63" s="242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999</v>
      </c>
      <c r="D64" s="76"/>
      <c r="E64" s="243"/>
      <c r="F64" s="243"/>
      <c r="G64" s="243"/>
      <c r="H64" s="242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999</v>
      </c>
      <c r="D65" s="76"/>
      <c r="E65" s="243"/>
      <c r="F65" s="243"/>
      <c r="G65" s="243"/>
      <c r="H65" s="242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999</v>
      </c>
      <c r="D66" s="76"/>
      <c r="E66" s="243"/>
      <c r="F66" s="243"/>
      <c r="G66" s="243"/>
      <c r="H66" s="242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999</v>
      </c>
      <c r="D67" s="76"/>
      <c r="E67" s="243"/>
      <c r="F67" s="243"/>
      <c r="G67" s="243"/>
      <c r="H67" s="242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999</v>
      </c>
      <c r="D68" s="76"/>
      <c r="E68" s="243"/>
      <c r="F68" s="243"/>
      <c r="G68" s="243"/>
      <c r="H68" s="242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999</v>
      </c>
      <c r="D69" s="76"/>
      <c r="E69" s="243"/>
      <c r="F69" s="243"/>
      <c r="G69" s="243"/>
      <c r="H69" s="242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999</v>
      </c>
      <c r="D70" s="76"/>
      <c r="E70" s="243"/>
      <c r="F70" s="243"/>
      <c r="G70" s="243"/>
      <c r="H70" s="242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999</v>
      </c>
      <c r="D71" s="76"/>
      <c r="E71" s="243"/>
      <c r="F71" s="243"/>
      <c r="G71" s="243"/>
      <c r="H71" s="242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999</v>
      </c>
      <c r="D72" s="76"/>
      <c r="E72" s="243"/>
      <c r="F72" s="243"/>
      <c r="G72" s="243"/>
      <c r="H72" s="242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999</v>
      </c>
      <c r="D73" s="76"/>
      <c r="E73" s="243"/>
      <c r="F73" s="243"/>
      <c r="G73" s="243"/>
      <c r="H73" s="242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999</v>
      </c>
      <c r="D74" s="76"/>
      <c r="E74" s="243"/>
      <c r="F74" s="243"/>
      <c r="G74" s="243"/>
      <c r="H74" s="242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999</v>
      </c>
      <c r="D75" s="76"/>
      <c r="E75" s="243"/>
      <c r="F75" s="243"/>
      <c r="G75" s="243"/>
      <c r="H75" s="242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999</v>
      </c>
      <c r="D76" s="88"/>
      <c r="E76" s="244"/>
      <c r="F76" s="244"/>
      <c r="G76" s="244"/>
      <c r="H76" s="245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999</v>
      </c>
      <c r="D77" s="70"/>
      <c r="E77" s="246"/>
      <c r="F77" s="246"/>
      <c r="G77" s="246"/>
      <c r="H77" s="241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999</v>
      </c>
      <c r="D78" s="76"/>
      <c r="E78" s="243"/>
      <c r="F78" s="243"/>
      <c r="G78" s="243"/>
      <c r="H78" s="242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999</v>
      </c>
      <c r="D79" s="76"/>
      <c r="E79" s="243"/>
      <c r="F79" s="243"/>
      <c r="G79" s="243"/>
      <c r="H79" s="242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999</v>
      </c>
      <c r="D80" s="93"/>
      <c r="E80" s="247"/>
      <c r="F80" s="247"/>
      <c r="G80" s="247"/>
      <c r="H80" s="248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999</v>
      </c>
      <c r="D81" s="96"/>
      <c r="E81" s="249"/>
      <c r="F81" s="249"/>
      <c r="G81" s="249"/>
      <c r="H81" s="250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999</v>
      </c>
      <c r="D82" s="76"/>
      <c r="E82" s="243"/>
      <c r="F82" s="243"/>
      <c r="G82" s="243"/>
      <c r="H82" s="242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999</v>
      </c>
      <c r="D83" s="76"/>
      <c r="E83" s="243"/>
      <c r="F83" s="243"/>
      <c r="G83" s="243"/>
      <c r="H83" s="242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999</v>
      </c>
      <c r="D84" s="76"/>
      <c r="E84" s="243"/>
      <c r="F84" s="243"/>
      <c r="G84" s="243"/>
      <c r="H84" s="242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999</v>
      </c>
      <c r="D85" s="76"/>
      <c r="E85" s="243"/>
      <c r="F85" s="243"/>
      <c r="G85" s="243"/>
      <c r="H85" s="242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999</v>
      </c>
      <c r="D86" s="76"/>
      <c r="E86" s="243"/>
      <c r="F86" s="243"/>
      <c r="G86" s="243"/>
      <c r="H86" s="242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999</v>
      </c>
      <c r="D87" s="76"/>
      <c r="E87" s="243"/>
      <c r="F87" s="243"/>
      <c r="G87" s="243"/>
      <c r="H87" s="242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999</v>
      </c>
      <c r="D88" s="76"/>
      <c r="E88" s="243"/>
      <c r="F88" s="243"/>
      <c r="G88" s="243"/>
      <c r="H88" s="242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999</v>
      </c>
      <c r="D89" s="76"/>
      <c r="E89" s="243"/>
      <c r="F89" s="243"/>
      <c r="G89" s="243"/>
      <c r="H89" s="242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999</v>
      </c>
      <c r="D90" s="76"/>
      <c r="E90" s="243"/>
      <c r="F90" s="243"/>
      <c r="G90" s="243"/>
      <c r="H90" s="242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999</v>
      </c>
      <c r="D91" s="76"/>
      <c r="E91" s="243"/>
      <c r="F91" s="243"/>
      <c r="G91" s="243"/>
      <c r="H91" s="242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999</v>
      </c>
      <c r="D92" s="76"/>
      <c r="E92" s="243"/>
      <c r="F92" s="243"/>
      <c r="G92" s="243"/>
      <c r="H92" s="242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999</v>
      </c>
      <c r="D93" s="76"/>
      <c r="E93" s="243"/>
      <c r="F93" s="243"/>
      <c r="G93" s="243"/>
      <c r="H93" s="242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999</v>
      </c>
      <c r="D94" s="76"/>
      <c r="E94" s="243"/>
      <c r="F94" s="243"/>
      <c r="G94" s="243"/>
      <c r="H94" s="242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999</v>
      </c>
      <c r="D95" s="76"/>
      <c r="E95" s="243"/>
      <c r="F95" s="243"/>
      <c r="G95" s="243"/>
      <c r="H95" s="242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999</v>
      </c>
      <c r="D96" s="76"/>
      <c r="E96" s="243"/>
      <c r="F96" s="243"/>
      <c r="G96" s="243"/>
      <c r="H96" s="242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999</v>
      </c>
      <c r="D97" s="76"/>
      <c r="E97" s="243"/>
      <c r="F97" s="243"/>
      <c r="G97" s="243"/>
      <c r="H97" s="242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999</v>
      </c>
      <c r="D98" s="76"/>
      <c r="E98" s="243"/>
      <c r="F98" s="243"/>
      <c r="G98" s="243"/>
      <c r="H98" s="242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999</v>
      </c>
      <c r="D99" s="76"/>
      <c r="E99" s="243"/>
      <c r="F99" s="243"/>
      <c r="G99" s="243"/>
      <c r="H99" s="242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999</v>
      </c>
      <c r="D100" s="76"/>
      <c r="E100" s="243"/>
      <c r="F100" s="243"/>
      <c r="G100" s="243"/>
      <c r="H100" s="242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999</v>
      </c>
      <c r="D101" s="76"/>
      <c r="E101" s="243"/>
      <c r="F101" s="243"/>
      <c r="G101" s="243"/>
      <c r="H101" s="242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999</v>
      </c>
      <c r="D102" s="76"/>
      <c r="E102" s="243"/>
      <c r="F102" s="243"/>
      <c r="G102" s="243"/>
      <c r="H102" s="242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999</v>
      </c>
      <c r="D103" s="76"/>
      <c r="E103" s="243"/>
      <c r="F103" s="243"/>
      <c r="G103" s="243"/>
      <c r="H103" s="242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999</v>
      </c>
      <c r="D104" s="76"/>
      <c r="E104" s="243"/>
      <c r="F104" s="243"/>
      <c r="G104" s="243"/>
      <c r="H104" s="242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999</v>
      </c>
      <c r="D105" s="76"/>
      <c r="E105" s="243"/>
      <c r="F105" s="243"/>
      <c r="G105" s="243"/>
      <c r="H105" s="242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999</v>
      </c>
      <c r="D106" s="76"/>
      <c r="E106" s="243"/>
      <c r="F106" s="243"/>
      <c r="G106" s="243"/>
      <c r="H106" s="242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999</v>
      </c>
      <c r="D107" s="76"/>
      <c r="E107" s="243"/>
      <c r="F107" s="243"/>
      <c r="G107" s="243"/>
      <c r="H107" s="242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999</v>
      </c>
      <c r="D108" s="76"/>
      <c r="E108" s="243"/>
      <c r="F108" s="243"/>
      <c r="G108" s="243"/>
      <c r="H108" s="242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999</v>
      </c>
      <c r="D109" s="76"/>
      <c r="E109" s="243"/>
      <c r="F109" s="243"/>
      <c r="G109" s="243"/>
      <c r="H109" s="242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999</v>
      </c>
      <c r="D110" s="76"/>
      <c r="E110" s="243"/>
      <c r="F110" s="243"/>
      <c r="G110" s="243"/>
      <c r="H110" s="242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999</v>
      </c>
      <c r="D111" s="76"/>
      <c r="E111" s="243"/>
      <c r="F111" s="243"/>
      <c r="G111" s="243"/>
      <c r="H111" s="242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999</v>
      </c>
      <c r="D112" s="76"/>
      <c r="E112" s="243"/>
      <c r="F112" s="243"/>
      <c r="G112" s="243"/>
      <c r="H112" s="242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999</v>
      </c>
      <c r="D113" s="76"/>
      <c r="E113" s="243"/>
      <c r="F113" s="243"/>
      <c r="G113" s="243"/>
      <c r="H113" s="242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999</v>
      </c>
      <c r="D114" s="76"/>
      <c r="E114" s="243"/>
      <c r="F114" s="243"/>
      <c r="G114" s="243"/>
      <c r="H114" s="242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999</v>
      </c>
      <c r="D115" s="76"/>
      <c r="E115" s="243"/>
      <c r="F115" s="243"/>
      <c r="G115" s="243"/>
      <c r="H115" s="242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999</v>
      </c>
      <c r="D116" s="76"/>
      <c r="E116" s="243"/>
      <c r="F116" s="243"/>
      <c r="G116" s="243"/>
      <c r="H116" s="242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999</v>
      </c>
      <c r="D117" s="76"/>
      <c r="E117" s="243"/>
      <c r="F117" s="243"/>
      <c r="G117" s="243"/>
      <c r="H117" s="242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999</v>
      </c>
      <c r="D118" s="76"/>
      <c r="E118" s="243"/>
      <c r="F118" s="243"/>
      <c r="G118" s="243"/>
      <c r="H118" s="242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999</v>
      </c>
      <c r="D119" s="76"/>
      <c r="E119" s="243"/>
      <c r="F119" s="243"/>
      <c r="G119" s="243"/>
      <c r="H119" s="242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999</v>
      </c>
      <c r="D120" s="76"/>
      <c r="E120" s="243"/>
      <c r="F120" s="243"/>
      <c r="G120" s="243"/>
      <c r="H120" s="242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999</v>
      </c>
      <c r="D121" s="76"/>
      <c r="E121" s="243"/>
      <c r="F121" s="243"/>
      <c r="G121" s="243"/>
      <c r="H121" s="242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999</v>
      </c>
      <c r="D122" s="76"/>
      <c r="E122" s="243"/>
      <c r="F122" s="243"/>
      <c r="G122" s="243"/>
      <c r="H122" s="242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999</v>
      </c>
      <c r="D123" s="76"/>
      <c r="E123" s="243"/>
      <c r="F123" s="243"/>
      <c r="G123" s="243"/>
      <c r="H123" s="242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999</v>
      </c>
      <c r="D124" s="76"/>
      <c r="E124" s="243"/>
      <c r="F124" s="243"/>
      <c r="G124" s="243"/>
      <c r="H124" s="242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999</v>
      </c>
      <c r="D125" s="76"/>
      <c r="E125" s="243"/>
      <c r="F125" s="243"/>
      <c r="G125" s="243"/>
      <c r="H125" s="242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999</v>
      </c>
      <c r="D126" s="76"/>
      <c r="E126" s="243"/>
      <c r="F126" s="243"/>
      <c r="G126" s="243"/>
      <c r="H126" s="242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999</v>
      </c>
      <c r="D127" s="76"/>
      <c r="E127" s="243"/>
      <c r="F127" s="243"/>
      <c r="G127" s="243"/>
      <c r="H127" s="242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999</v>
      </c>
      <c r="D128" s="76"/>
      <c r="E128" s="243"/>
      <c r="F128" s="243"/>
      <c r="G128" s="243"/>
      <c r="H128" s="242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999</v>
      </c>
      <c r="D129" s="76"/>
      <c r="E129" s="243"/>
      <c r="F129" s="243"/>
      <c r="G129" s="243"/>
      <c r="H129" s="242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999</v>
      </c>
      <c r="D130" s="76"/>
      <c r="E130" s="243"/>
      <c r="F130" s="243"/>
      <c r="G130" s="243"/>
      <c r="H130" s="242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999</v>
      </c>
      <c r="D131" s="76"/>
      <c r="E131" s="243"/>
      <c r="F131" s="243"/>
      <c r="G131" s="243"/>
      <c r="H131" s="242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999</v>
      </c>
      <c r="D132" s="76"/>
      <c r="E132" s="243"/>
      <c r="F132" s="243"/>
      <c r="G132" s="243"/>
      <c r="H132" s="242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999</v>
      </c>
      <c r="D133" s="76"/>
      <c r="E133" s="243"/>
      <c r="F133" s="243"/>
      <c r="G133" s="243"/>
      <c r="H133" s="242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999</v>
      </c>
      <c r="D134" s="76"/>
      <c r="E134" s="243"/>
      <c r="F134" s="243"/>
      <c r="G134" s="243"/>
      <c r="H134" s="242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999</v>
      </c>
      <c r="D135" s="76"/>
      <c r="E135" s="243"/>
      <c r="F135" s="243"/>
      <c r="G135" s="243"/>
      <c r="H135" s="242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999</v>
      </c>
      <c r="D136" s="76"/>
      <c r="E136" s="243"/>
      <c r="F136" s="243"/>
      <c r="G136" s="243"/>
      <c r="H136" s="242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999</v>
      </c>
      <c r="D137" s="76"/>
      <c r="E137" s="243"/>
      <c r="F137" s="243"/>
      <c r="G137" s="243"/>
      <c r="H137" s="242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999</v>
      </c>
      <c r="D138" s="76"/>
      <c r="E138" s="243"/>
      <c r="F138" s="243"/>
      <c r="G138" s="243"/>
      <c r="H138" s="242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999</v>
      </c>
      <c r="D139" s="76"/>
      <c r="E139" s="243"/>
      <c r="F139" s="243"/>
      <c r="G139" s="243"/>
      <c r="H139" s="242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999</v>
      </c>
      <c r="D140" s="76"/>
      <c r="E140" s="243"/>
      <c r="F140" s="243"/>
      <c r="G140" s="243"/>
      <c r="H140" s="242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999</v>
      </c>
      <c r="D141" s="76"/>
      <c r="E141" s="243"/>
      <c r="F141" s="243"/>
      <c r="G141" s="243"/>
      <c r="H141" s="242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999</v>
      </c>
      <c r="D142" s="76"/>
      <c r="E142" s="243"/>
      <c r="F142" s="243"/>
      <c r="G142" s="243"/>
      <c r="H142" s="242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999</v>
      </c>
      <c r="D143" s="76"/>
      <c r="E143" s="243"/>
      <c r="F143" s="243"/>
      <c r="G143" s="243"/>
      <c r="H143" s="242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999</v>
      </c>
      <c r="D144" s="76"/>
      <c r="E144" s="243"/>
      <c r="F144" s="243"/>
      <c r="G144" s="243"/>
      <c r="H144" s="242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999</v>
      </c>
      <c r="D145" s="76"/>
      <c r="E145" s="243"/>
      <c r="F145" s="243"/>
      <c r="G145" s="243"/>
      <c r="H145" s="242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999</v>
      </c>
      <c r="D146" s="76"/>
      <c r="E146" s="243"/>
      <c r="F146" s="243"/>
      <c r="G146" s="243"/>
      <c r="H146" s="242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999</v>
      </c>
      <c r="D147" s="76"/>
      <c r="E147" s="243"/>
      <c r="F147" s="243"/>
      <c r="G147" s="243"/>
      <c r="H147" s="242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999</v>
      </c>
      <c r="D148" s="76"/>
      <c r="E148" s="243"/>
      <c r="F148" s="243"/>
      <c r="G148" s="243"/>
      <c r="H148" s="242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999</v>
      </c>
      <c r="D149" s="76"/>
      <c r="E149" s="243"/>
      <c r="F149" s="243"/>
      <c r="G149" s="243"/>
      <c r="H149" s="242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999</v>
      </c>
      <c r="D150" s="76"/>
      <c r="E150" s="243"/>
      <c r="F150" s="243"/>
      <c r="G150" s="243"/>
      <c r="H150" s="242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999</v>
      </c>
      <c r="D151" s="76"/>
      <c r="E151" s="243"/>
      <c r="F151" s="243"/>
      <c r="G151" s="243"/>
      <c r="H151" s="242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999</v>
      </c>
      <c r="D152" s="76"/>
      <c r="E152" s="243"/>
      <c r="F152" s="243"/>
      <c r="G152" s="243"/>
      <c r="H152" s="242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999</v>
      </c>
      <c r="D153" s="76"/>
      <c r="E153" s="243"/>
      <c r="F153" s="243"/>
      <c r="G153" s="243"/>
      <c r="H153" s="242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999</v>
      </c>
      <c r="D154" s="76"/>
      <c r="E154" s="243"/>
      <c r="F154" s="243"/>
      <c r="G154" s="243"/>
      <c r="H154" s="242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999</v>
      </c>
      <c r="D155" s="76"/>
      <c r="E155" s="243"/>
      <c r="F155" s="243"/>
      <c r="G155" s="243"/>
      <c r="H155" s="242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999</v>
      </c>
      <c r="D156" s="76"/>
      <c r="E156" s="243"/>
      <c r="F156" s="243"/>
      <c r="G156" s="243"/>
      <c r="H156" s="242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999</v>
      </c>
      <c r="D157" s="76"/>
      <c r="E157" s="243"/>
      <c r="F157" s="243"/>
      <c r="G157" s="243"/>
      <c r="H157" s="242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999</v>
      </c>
      <c r="D158" s="93"/>
      <c r="E158" s="247"/>
      <c r="F158" s="247"/>
      <c r="G158" s="247"/>
      <c r="H158" s="248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6"/>
      <c r="F159" s="246"/>
      <c r="G159" s="246"/>
      <c r="H159" s="241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999</v>
      </c>
      <c r="D160" s="76"/>
      <c r="E160" s="243"/>
      <c r="F160" s="243"/>
      <c r="G160" s="243"/>
      <c r="H160" s="242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999</v>
      </c>
      <c r="D161" s="76"/>
      <c r="E161" s="243"/>
      <c r="F161" s="243"/>
      <c r="G161" s="243"/>
      <c r="H161" s="242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999</v>
      </c>
      <c r="D162" s="76"/>
      <c r="E162" s="243"/>
      <c r="F162" s="243"/>
      <c r="G162" s="243"/>
      <c r="H162" s="242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999</v>
      </c>
      <c r="D163" s="76"/>
      <c r="E163" s="243"/>
      <c r="F163" s="243"/>
      <c r="G163" s="243"/>
      <c r="H163" s="242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999</v>
      </c>
      <c r="D164" s="88"/>
      <c r="E164" s="244"/>
      <c r="F164" s="244"/>
      <c r="G164" s="244"/>
      <c r="H164" s="245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7"/>
      <c r="F165" s="247"/>
      <c r="G165" s="247"/>
      <c r="H165" s="248"/>
      <c r="I165" s="61"/>
    </row>
    <row r="166" spans="1:9" s="66" customFormat="1" ht="19.5" thickBot="1" x14ac:dyDescent="0.3">
      <c r="A166" s="596" t="s">
        <v>485</v>
      </c>
      <c r="B166" s="597"/>
      <c r="C166" s="597"/>
      <c r="D166" s="597"/>
      <c r="E166" s="597"/>
      <c r="F166" s="597"/>
      <c r="G166" s="597"/>
      <c r="H166" s="598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999</v>
      </c>
      <c r="D167" s="96"/>
      <c r="E167" s="249"/>
      <c r="F167" s="249"/>
      <c r="G167" s="249"/>
      <c r="H167" s="250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999</v>
      </c>
      <c r="D168" s="76"/>
      <c r="E168" s="243"/>
      <c r="F168" s="243"/>
      <c r="G168" s="243"/>
      <c r="H168" s="242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999</v>
      </c>
      <c r="D169" s="76"/>
      <c r="E169" s="243"/>
      <c r="F169" s="243"/>
      <c r="G169" s="243"/>
      <c r="H169" s="242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999</v>
      </c>
      <c r="D170" s="76"/>
      <c r="E170" s="243"/>
      <c r="F170" s="243"/>
      <c r="G170" s="243"/>
      <c r="H170" s="242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999</v>
      </c>
      <c r="D171" s="76"/>
      <c r="E171" s="243"/>
      <c r="F171" s="243"/>
      <c r="G171" s="243"/>
      <c r="H171" s="242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999</v>
      </c>
      <c r="D172" s="76"/>
      <c r="E172" s="243"/>
      <c r="F172" s="243"/>
      <c r="G172" s="243"/>
      <c r="H172" s="242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999</v>
      </c>
      <c r="D173" s="76"/>
      <c r="E173" s="243"/>
      <c r="F173" s="243"/>
      <c r="G173" s="243"/>
      <c r="H173" s="242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999</v>
      </c>
      <c r="D174" s="76"/>
      <c r="E174" s="243"/>
      <c r="F174" s="243"/>
      <c r="G174" s="243"/>
      <c r="H174" s="242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999</v>
      </c>
      <c r="D175" s="76"/>
      <c r="E175" s="243"/>
      <c r="F175" s="243"/>
      <c r="G175" s="243"/>
      <c r="H175" s="242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999</v>
      </c>
      <c r="D176" s="76"/>
      <c r="E176" s="243"/>
      <c r="F176" s="243"/>
      <c r="G176" s="243"/>
      <c r="H176" s="242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999</v>
      </c>
      <c r="D177" s="76"/>
      <c r="E177" s="243"/>
      <c r="F177" s="243"/>
      <c r="G177" s="243"/>
      <c r="H177" s="242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999</v>
      </c>
      <c r="D178" s="76"/>
      <c r="E178" s="243"/>
      <c r="F178" s="243"/>
      <c r="G178" s="243"/>
      <c r="H178" s="242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999</v>
      </c>
      <c r="D179" s="76"/>
      <c r="E179" s="243"/>
      <c r="F179" s="243"/>
      <c r="G179" s="243"/>
      <c r="H179" s="242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999</v>
      </c>
      <c r="D180" s="76"/>
      <c r="E180" s="243"/>
      <c r="F180" s="243"/>
      <c r="G180" s="243"/>
      <c r="H180" s="242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999</v>
      </c>
      <c r="D181" s="76"/>
      <c r="E181" s="243"/>
      <c r="F181" s="243"/>
      <c r="G181" s="243"/>
      <c r="H181" s="242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999</v>
      </c>
      <c r="D182" s="76"/>
      <c r="E182" s="243"/>
      <c r="F182" s="243"/>
      <c r="G182" s="243"/>
      <c r="H182" s="242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999</v>
      </c>
      <c r="D183" s="76"/>
      <c r="E183" s="243"/>
      <c r="F183" s="243"/>
      <c r="G183" s="243"/>
      <c r="H183" s="242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999</v>
      </c>
      <c r="D184" s="76"/>
      <c r="E184" s="243"/>
      <c r="F184" s="243"/>
      <c r="G184" s="243"/>
      <c r="H184" s="242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999</v>
      </c>
      <c r="D185" s="76"/>
      <c r="E185" s="243"/>
      <c r="F185" s="243"/>
      <c r="G185" s="243"/>
      <c r="H185" s="242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999</v>
      </c>
      <c r="D186" s="76"/>
      <c r="E186" s="243"/>
      <c r="F186" s="243"/>
      <c r="G186" s="243"/>
      <c r="H186" s="242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999</v>
      </c>
      <c r="D187" s="76"/>
      <c r="E187" s="243"/>
      <c r="F187" s="243"/>
      <c r="G187" s="243"/>
      <c r="H187" s="242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999</v>
      </c>
      <c r="D188" s="76"/>
      <c r="E188" s="243"/>
      <c r="F188" s="243"/>
      <c r="G188" s="243"/>
      <c r="H188" s="242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999</v>
      </c>
      <c r="D189" s="76"/>
      <c r="E189" s="243"/>
      <c r="F189" s="243"/>
      <c r="G189" s="243"/>
      <c r="H189" s="242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999</v>
      </c>
      <c r="D190" s="76"/>
      <c r="E190" s="243"/>
      <c r="F190" s="243"/>
      <c r="G190" s="243"/>
      <c r="H190" s="242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999</v>
      </c>
      <c r="D191" s="76"/>
      <c r="E191" s="243"/>
      <c r="F191" s="243"/>
      <c r="G191" s="243"/>
      <c r="H191" s="242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999</v>
      </c>
      <c r="D192" s="76"/>
      <c r="E192" s="243"/>
      <c r="F192" s="243"/>
      <c r="G192" s="243"/>
      <c r="H192" s="242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999</v>
      </c>
      <c r="D193" s="76"/>
      <c r="E193" s="243"/>
      <c r="F193" s="243"/>
      <c r="G193" s="243"/>
      <c r="H193" s="242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999</v>
      </c>
      <c r="D194" s="76"/>
      <c r="E194" s="243"/>
      <c r="F194" s="243"/>
      <c r="G194" s="243"/>
      <c r="H194" s="242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999</v>
      </c>
      <c r="D195" s="76"/>
      <c r="E195" s="243"/>
      <c r="F195" s="243"/>
      <c r="G195" s="243"/>
      <c r="H195" s="242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999</v>
      </c>
      <c r="D196" s="76"/>
      <c r="E196" s="243"/>
      <c r="F196" s="243"/>
      <c r="G196" s="243"/>
      <c r="H196" s="242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999</v>
      </c>
      <c r="D197" s="76"/>
      <c r="E197" s="243"/>
      <c r="F197" s="243"/>
      <c r="G197" s="243"/>
      <c r="H197" s="242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999</v>
      </c>
      <c r="D198" s="76"/>
      <c r="E198" s="243"/>
      <c r="F198" s="243"/>
      <c r="G198" s="243"/>
      <c r="H198" s="242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999</v>
      </c>
      <c r="D199" s="76"/>
      <c r="E199" s="243"/>
      <c r="F199" s="243"/>
      <c r="G199" s="243"/>
      <c r="H199" s="242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999</v>
      </c>
      <c r="D200" s="76"/>
      <c r="E200" s="243"/>
      <c r="F200" s="243"/>
      <c r="G200" s="243"/>
      <c r="H200" s="242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999</v>
      </c>
      <c r="D201" s="76"/>
      <c r="E201" s="243"/>
      <c r="F201" s="243"/>
      <c r="G201" s="243"/>
      <c r="H201" s="242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999</v>
      </c>
      <c r="D202" s="76"/>
      <c r="E202" s="243"/>
      <c r="F202" s="243"/>
      <c r="G202" s="243"/>
      <c r="H202" s="242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999</v>
      </c>
      <c r="D203" s="76"/>
      <c r="E203" s="243"/>
      <c r="F203" s="243"/>
      <c r="G203" s="243"/>
      <c r="H203" s="242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999</v>
      </c>
      <c r="D204" s="76"/>
      <c r="E204" s="243"/>
      <c r="F204" s="243"/>
      <c r="G204" s="243"/>
      <c r="H204" s="242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999</v>
      </c>
      <c r="D205" s="76"/>
      <c r="E205" s="243"/>
      <c r="F205" s="243"/>
      <c r="G205" s="243"/>
      <c r="H205" s="242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999</v>
      </c>
      <c r="D206" s="76"/>
      <c r="E206" s="243"/>
      <c r="F206" s="243"/>
      <c r="G206" s="243"/>
      <c r="H206" s="242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999</v>
      </c>
      <c r="D207" s="76"/>
      <c r="E207" s="243"/>
      <c r="F207" s="243"/>
      <c r="G207" s="243"/>
      <c r="H207" s="242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999</v>
      </c>
      <c r="D208" s="76"/>
      <c r="E208" s="243"/>
      <c r="F208" s="243"/>
      <c r="G208" s="243"/>
      <c r="H208" s="242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999</v>
      </c>
      <c r="D209" s="76"/>
      <c r="E209" s="243"/>
      <c r="F209" s="243"/>
      <c r="G209" s="243"/>
      <c r="H209" s="242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999</v>
      </c>
      <c r="D210" s="76"/>
      <c r="E210" s="243"/>
      <c r="F210" s="243"/>
      <c r="G210" s="243"/>
      <c r="H210" s="242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999</v>
      </c>
      <c r="D211" s="76"/>
      <c r="E211" s="243"/>
      <c r="F211" s="243"/>
      <c r="G211" s="243"/>
      <c r="H211" s="242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999</v>
      </c>
      <c r="D212" s="76"/>
      <c r="E212" s="243"/>
      <c r="F212" s="243"/>
      <c r="G212" s="243"/>
      <c r="H212" s="242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999</v>
      </c>
      <c r="D213" s="76"/>
      <c r="E213" s="243"/>
      <c r="F213" s="243"/>
      <c r="G213" s="243"/>
      <c r="H213" s="242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999</v>
      </c>
      <c r="D214" s="76"/>
      <c r="E214" s="243"/>
      <c r="F214" s="243"/>
      <c r="G214" s="243"/>
      <c r="H214" s="242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999</v>
      </c>
      <c r="D215" s="76"/>
      <c r="E215" s="243"/>
      <c r="F215" s="243"/>
      <c r="G215" s="243"/>
      <c r="H215" s="242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999</v>
      </c>
      <c r="D216" s="76"/>
      <c r="E216" s="243"/>
      <c r="F216" s="243"/>
      <c r="G216" s="243"/>
      <c r="H216" s="242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999</v>
      </c>
      <c r="D217" s="76"/>
      <c r="E217" s="243"/>
      <c r="F217" s="243"/>
      <c r="G217" s="243"/>
      <c r="H217" s="242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999</v>
      </c>
      <c r="D218" s="76"/>
      <c r="E218" s="243"/>
      <c r="F218" s="243"/>
      <c r="G218" s="243"/>
      <c r="H218" s="242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999</v>
      </c>
      <c r="D219" s="76"/>
      <c r="E219" s="243"/>
      <c r="F219" s="243"/>
      <c r="G219" s="243"/>
      <c r="H219" s="242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3"/>
      <c r="F220" s="243"/>
      <c r="G220" s="243"/>
      <c r="H220" s="242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999</v>
      </c>
      <c r="D221" s="76"/>
      <c r="E221" s="243"/>
      <c r="F221" s="243"/>
      <c r="G221" s="243"/>
      <c r="H221" s="242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999</v>
      </c>
      <c r="D222" s="76"/>
      <c r="E222" s="243"/>
      <c r="F222" s="243"/>
      <c r="G222" s="243"/>
      <c r="H222" s="242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999</v>
      </c>
      <c r="D223" s="76"/>
      <c r="E223" s="243"/>
      <c r="F223" s="243"/>
      <c r="G223" s="243"/>
      <c r="H223" s="242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999</v>
      </c>
      <c r="D224" s="76"/>
      <c r="E224" s="243"/>
      <c r="F224" s="243"/>
      <c r="G224" s="243"/>
      <c r="H224" s="242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999</v>
      </c>
      <c r="D225" s="76"/>
      <c r="E225" s="243"/>
      <c r="F225" s="243"/>
      <c r="G225" s="243"/>
      <c r="H225" s="242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999</v>
      </c>
      <c r="D226" s="76"/>
      <c r="E226" s="243"/>
      <c r="F226" s="243"/>
      <c r="G226" s="243"/>
      <c r="H226" s="242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999</v>
      </c>
      <c r="D227" s="76"/>
      <c r="E227" s="243"/>
      <c r="F227" s="243"/>
      <c r="G227" s="243"/>
      <c r="H227" s="242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999</v>
      </c>
      <c r="D228" s="76"/>
      <c r="E228" s="243"/>
      <c r="F228" s="243"/>
      <c r="G228" s="243"/>
      <c r="H228" s="242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999</v>
      </c>
      <c r="D229" s="76"/>
      <c r="E229" s="243"/>
      <c r="F229" s="243"/>
      <c r="G229" s="243"/>
      <c r="H229" s="242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999</v>
      </c>
      <c r="D230" s="76"/>
      <c r="E230" s="243"/>
      <c r="F230" s="243"/>
      <c r="G230" s="243"/>
      <c r="H230" s="242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999</v>
      </c>
      <c r="D231" s="76"/>
      <c r="E231" s="243"/>
      <c r="F231" s="243"/>
      <c r="G231" s="243"/>
      <c r="H231" s="242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999</v>
      </c>
      <c r="D232" s="76"/>
      <c r="E232" s="243"/>
      <c r="F232" s="243"/>
      <c r="G232" s="243"/>
      <c r="H232" s="242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999</v>
      </c>
      <c r="D233" s="76"/>
      <c r="E233" s="243"/>
      <c r="F233" s="243"/>
      <c r="G233" s="243"/>
      <c r="H233" s="242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999</v>
      </c>
      <c r="D234" s="76"/>
      <c r="E234" s="243"/>
      <c r="F234" s="243"/>
      <c r="G234" s="243"/>
      <c r="H234" s="242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999</v>
      </c>
      <c r="D235" s="76"/>
      <c r="E235" s="243"/>
      <c r="F235" s="243"/>
      <c r="G235" s="243"/>
      <c r="H235" s="242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999</v>
      </c>
      <c r="D236" s="76"/>
      <c r="E236" s="243"/>
      <c r="F236" s="243"/>
      <c r="G236" s="243"/>
      <c r="H236" s="242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999</v>
      </c>
      <c r="D237" s="76"/>
      <c r="E237" s="243"/>
      <c r="F237" s="243"/>
      <c r="G237" s="243"/>
      <c r="H237" s="242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999</v>
      </c>
      <c r="D238" s="76"/>
      <c r="E238" s="243"/>
      <c r="F238" s="243"/>
      <c r="G238" s="243"/>
      <c r="H238" s="242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999</v>
      </c>
      <c r="D239" s="76"/>
      <c r="E239" s="243"/>
      <c r="F239" s="243"/>
      <c r="G239" s="243"/>
      <c r="H239" s="242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999</v>
      </c>
      <c r="D240" s="76"/>
      <c r="E240" s="243"/>
      <c r="F240" s="243"/>
      <c r="G240" s="243"/>
      <c r="H240" s="242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999</v>
      </c>
      <c r="D241" s="76"/>
      <c r="E241" s="243"/>
      <c r="F241" s="243"/>
      <c r="G241" s="243"/>
      <c r="H241" s="242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999</v>
      </c>
      <c r="D242" s="76"/>
      <c r="E242" s="243"/>
      <c r="F242" s="243"/>
      <c r="G242" s="243"/>
      <c r="H242" s="242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999</v>
      </c>
      <c r="D243" s="76"/>
      <c r="E243" s="243"/>
      <c r="F243" s="243"/>
      <c r="G243" s="243"/>
      <c r="H243" s="242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999</v>
      </c>
      <c r="D244" s="76"/>
      <c r="E244" s="243"/>
      <c r="F244" s="243"/>
      <c r="G244" s="243"/>
      <c r="H244" s="242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999</v>
      </c>
      <c r="D245" s="76"/>
      <c r="E245" s="243"/>
      <c r="F245" s="243"/>
      <c r="G245" s="243"/>
      <c r="H245" s="242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999</v>
      </c>
      <c r="D246" s="76"/>
      <c r="E246" s="243"/>
      <c r="F246" s="243"/>
      <c r="G246" s="243"/>
      <c r="H246" s="242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999</v>
      </c>
      <c r="D247" s="76"/>
      <c r="E247" s="243"/>
      <c r="F247" s="243"/>
      <c r="G247" s="243"/>
      <c r="H247" s="242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999</v>
      </c>
      <c r="D248" s="76"/>
      <c r="E248" s="243"/>
      <c r="F248" s="243"/>
      <c r="G248" s="243"/>
      <c r="H248" s="242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999</v>
      </c>
      <c r="D249" s="76"/>
      <c r="E249" s="243"/>
      <c r="F249" s="243"/>
      <c r="G249" s="243"/>
      <c r="H249" s="242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999</v>
      </c>
      <c r="D250" s="76"/>
      <c r="E250" s="243"/>
      <c r="F250" s="243"/>
      <c r="G250" s="243"/>
      <c r="H250" s="242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999</v>
      </c>
      <c r="D251" s="76"/>
      <c r="E251" s="243"/>
      <c r="F251" s="243"/>
      <c r="G251" s="243"/>
      <c r="H251" s="242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999</v>
      </c>
      <c r="D252" s="88"/>
      <c r="E252" s="247"/>
      <c r="F252" s="247"/>
      <c r="G252" s="244"/>
      <c r="H252" s="245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9"/>
      <c r="F253" s="249"/>
      <c r="G253" s="246"/>
      <c r="H253" s="241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999</v>
      </c>
      <c r="D254" s="76"/>
      <c r="E254" s="243"/>
      <c r="F254" s="243"/>
      <c r="G254" s="243"/>
      <c r="H254" s="242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999</v>
      </c>
      <c r="D255" s="76"/>
      <c r="E255" s="243"/>
      <c r="F255" s="243"/>
      <c r="G255" s="243"/>
      <c r="H255" s="242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999</v>
      </c>
      <c r="D256" s="76"/>
      <c r="E256" s="243"/>
      <c r="F256" s="243"/>
      <c r="G256" s="243"/>
      <c r="H256" s="242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999</v>
      </c>
      <c r="D257" s="76"/>
      <c r="E257" s="243"/>
      <c r="F257" s="243"/>
      <c r="G257" s="243"/>
      <c r="H257" s="242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999</v>
      </c>
      <c r="D258" s="76"/>
      <c r="E258" s="243"/>
      <c r="F258" s="243"/>
      <c r="G258" s="243"/>
      <c r="H258" s="242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999</v>
      </c>
      <c r="D259" s="76"/>
      <c r="E259" s="243"/>
      <c r="F259" s="243"/>
      <c r="G259" s="243"/>
      <c r="H259" s="242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999</v>
      </c>
      <c r="D260" s="76"/>
      <c r="E260" s="243"/>
      <c r="F260" s="243"/>
      <c r="G260" s="243"/>
      <c r="H260" s="242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999</v>
      </c>
      <c r="D261" s="76"/>
      <c r="E261" s="243"/>
      <c r="F261" s="243"/>
      <c r="G261" s="243"/>
      <c r="H261" s="242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999</v>
      </c>
      <c r="D262" s="76"/>
      <c r="E262" s="243"/>
      <c r="F262" s="243"/>
      <c r="G262" s="243"/>
      <c r="H262" s="242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999</v>
      </c>
      <c r="D263" s="76"/>
      <c r="E263" s="243"/>
      <c r="F263" s="243"/>
      <c r="G263" s="243"/>
      <c r="H263" s="242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999</v>
      </c>
      <c r="D264" s="76"/>
      <c r="E264" s="243"/>
      <c r="F264" s="243"/>
      <c r="G264" s="243"/>
      <c r="H264" s="242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999</v>
      </c>
      <c r="D265" s="76"/>
      <c r="E265" s="243"/>
      <c r="F265" s="243"/>
      <c r="G265" s="243"/>
      <c r="H265" s="242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999</v>
      </c>
      <c r="D266" s="76"/>
      <c r="E266" s="243"/>
      <c r="F266" s="243"/>
      <c r="G266" s="243"/>
      <c r="H266" s="242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999</v>
      </c>
      <c r="D267" s="76"/>
      <c r="E267" s="243"/>
      <c r="F267" s="243"/>
      <c r="G267" s="243"/>
      <c r="H267" s="242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999</v>
      </c>
      <c r="D268" s="76"/>
      <c r="E268" s="243"/>
      <c r="F268" s="243"/>
      <c r="G268" s="243"/>
      <c r="H268" s="242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999</v>
      </c>
      <c r="D269" s="76"/>
      <c r="E269" s="243"/>
      <c r="F269" s="243"/>
      <c r="G269" s="243"/>
      <c r="H269" s="242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999</v>
      </c>
      <c r="D270" s="76"/>
      <c r="E270" s="243"/>
      <c r="F270" s="243"/>
      <c r="G270" s="243"/>
      <c r="H270" s="242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999</v>
      </c>
      <c r="D271" s="76"/>
      <c r="E271" s="243"/>
      <c r="F271" s="243"/>
      <c r="G271" s="243"/>
      <c r="H271" s="242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999</v>
      </c>
      <c r="D272" s="76"/>
      <c r="E272" s="243"/>
      <c r="F272" s="243"/>
      <c r="G272" s="243"/>
      <c r="H272" s="242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999</v>
      </c>
      <c r="D273" s="76"/>
      <c r="E273" s="243"/>
      <c r="F273" s="243"/>
      <c r="G273" s="243"/>
      <c r="H273" s="242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999</v>
      </c>
      <c r="D274" s="76"/>
      <c r="E274" s="243"/>
      <c r="F274" s="243"/>
      <c r="G274" s="243"/>
      <c r="H274" s="242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999</v>
      </c>
      <c r="D275" s="76"/>
      <c r="E275" s="243"/>
      <c r="F275" s="243"/>
      <c r="G275" s="243"/>
      <c r="H275" s="242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999</v>
      </c>
      <c r="D276" s="76"/>
      <c r="E276" s="243"/>
      <c r="F276" s="243"/>
      <c r="G276" s="243"/>
      <c r="H276" s="242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999</v>
      </c>
      <c r="D277" s="76"/>
      <c r="E277" s="243"/>
      <c r="F277" s="243"/>
      <c r="G277" s="243"/>
      <c r="H277" s="242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999</v>
      </c>
      <c r="D278" s="76"/>
      <c r="E278" s="243"/>
      <c r="F278" s="243"/>
      <c r="G278" s="243"/>
      <c r="H278" s="242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999</v>
      </c>
      <c r="D279" s="76"/>
      <c r="E279" s="243"/>
      <c r="F279" s="243"/>
      <c r="G279" s="243"/>
      <c r="H279" s="242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999</v>
      </c>
      <c r="D280" s="76"/>
      <c r="E280" s="243"/>
      <c r="F280" s="243"/>
      <c r="G280" s="243"/>
      <c r="H280" s="242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999</v>
      </c>
      <c r="D281" s="76"/>
      <c r="E281" s="243"/>
      <c r="F281" s="243"/>
      <c r="G281" s="243"/>
      <c r="H281" s="242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999</v>
      </c>
      <c r="D282" s="76"/>
      <c r="E282" s="243"/>
      <c r="F282" s="243"/>
      <c r="G282" s="243"/>
      <c r="H282" s="242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999</v>
      </c>
      <c r="D283" s="76"/>
      <c r="E283" s="243"/>
      <c r="F283" s="243"/>
      <c r="G283" s="243"/>
      <c r="H283" s="242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999</v>
      </c>
      <c r="D284" s="76"/>
      <c r="E284" s="243"/>
      <c r="F284" s="243"/>
      <c r="G284" s="243"/>
      <c r="H284" s="242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999</v>
      </c>
      <c r="D285" s="76"/>
      <c r="E285" s="243"/>
      <c r="F285" s="243"/>
      <c r="G285" s="243"/>
      <c r="H285" s="242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999</v>
      </c>
      <c r="D286" s="76"/>
      <c r="E286" s="243"/>
      <c r="F286" s="243"/>
      <c r="G286" s="243"/>
      <c r="H286" s="242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999</v>
      </c>
      <c r="D287" s="76"/>
      <c r="E287" s="243"/>
      <c r="F287" s="243"/>
      <c r="G287" s="243"/>
      <c r="H287" s="242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999</v>
      </c>
      <c r="D288" s="76"/>
      <c r="E288" s="243"/>
      <c r="F288" s="243"/>
      <c r="G288" s="243"/>
      <c r="H288" s="242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999</v>
      </c>
      <c r="D289" s="76"/>
      <c r="E289" s="243"/>
      <c r="F289" s="243"/>
      <c r="G289" s="243"/>
      <c r="H289" s="242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999</v>
      </c>
      <c r="D290" s="76"/>
      <c r="E290" s="243"/>
      <c r="F290" s="243"/>
      <c r="G290" s="243"/>
      <c r="H290" s="242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999</v>
      </c>
      <c r="D291" s="76"/>
      <c r="E291" s="243"/>
      <c r="F291" s="243"/>
      <c r="G291" s="243"/>
      <c r="H291" s="242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999</v>
      </c>
      <c r="D292" s="76"/>
      <c r="E292" s="243"/>
      <c r="F292" s="243"/>
      <c r="G292" s="243"/>
      <c r="H292" s="242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999</v>
      </c>
      <c r="D293" s="76"/>
      <c r="E293" s="243"/>
      <c r="F293" s="243"/>
      <c r="G293" s="243"/>
      <c r="H293" s="242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999</v>
      </c>
      <c r="D294" s="76"/>
      <c r="E294" s="243"/>
      <c r="F294" s="243"/>
      <c r="G294" s="243"/>
      <c r="H294" s="242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999</v>
      </c>
      <c r="D295" s="76"/>
      <c r="E295" s="243"/>
      <c r="F295" s="243"/>
      <c r="G295" s="243"/>
      <c r="H295" s="242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999</v>
      </c>
      <c r="D296" s="76"/>
      <c r="E296" s="243"/>
      <c r="F296" s="243"/>
      <c r="G296" s="243"/>
      <c r="H296" s="242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999</v>
      </c>
      <c r="D297" s="76"/>
      <c r="E297" s="243"/>
      <c r="F297" s="243"/>
      <c r="G297" s="243"/>
      <c r="H297" s="242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999</v>
      </c>
      <c r="D298" s="76"/>
      <c r="E298" s="243"/>
      <c r="F298" s="243"/>
      <c r="G298" s="243"/>
      <c r="H298" s="242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999</v>
      </c>
      <c r="D299" s="76"/>
      <c r="E299" s="243"/>
      <c r="F299" s="243"/>
      <c r="G299" s="243"/>
      <c r="H299" s="242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999</v>
      </c>
      <c r="D300" s="76"/>
      <c r="E300" s="243"/>
      <c r="F300" s="243"/>
      <c r="G300" s="243"/>
      <c r="H300" s="242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999</v>
      </c>
      <c r="D301" s="76"/>
      <c r="E301" s="243"/>
      <c r="F301" s="243"/>
      <c r="G301" s="243"/>
      <c r="H301" s="242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999</v>
      </c>
      <c r="D302" s="76"/>
      <c r="E302" s="243"/>
      <c r="F302" s="243"/>
      <c r="G302" s="243"/>
      <c r="H302" s="242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999</v>
      </c>
      <c r="D303" s="76"/>
      <c r="E303" s="243"/>
      <c r="F303" s="243"/>
      <c r="G303" s="243"/>
      <c r="H303" s="242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999</v>
      </c>
      <c r="D304" s="76"/>
      <c r="E304" s="243"/>
      <c r="F304" s="243"/>
      <c r="G304" s="243"/>
      <c r="H304" s="242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3"/>
      <c r="F305" s="243"/>
      <c r="G305" s="243"/>
      <c r="H305" s="242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3"/>
      <c r="F306" s="243"/>
      <c r="G306" s="243"/>
      <c r="H306" s="242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3"/>
      <c r="F307" s="243"/>
      <c r="G307" s="243"/>
      <c r="H307" s="242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3"/>
      <c r="F308" s="243"/>
      <c r="G308" s="243"/>
      <c r="H308" s="242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3"/>
      <c r="F309" s="243"/>
      <c r="G309" s="243"/>
      <c r="H309" s="242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3"/>
      <c r="F310" s="243"/>
      <c r="G310" s="243"/>
      <c r="H310" s="242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3"/>
      <c r="F311" s="243"/>
      <c r="G311" s="243"/>
      <c r="H311" s="242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3"/>
      <c r="F312" s="243"/>
      <c r="G312" s="243"/>
      <c r="H312" s="242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3"/>
      <c r="F313" s="243"/>
      <c r="G313" s="243"/>
      <c r="H313" s="242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3"/>
      <c r="F314" s="244"/>
      <c r="G314" s="244"/>
      <c r="H314" s="245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3"/>
      <c r="F315" s="244"/>
      <c r="G315" s="244"/>
      <c r="H315" s="245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3"/>
      <c r="F316" s="243"/>
      <c r="G316" s="243"/>
      <c r="H316" s="242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7"/>
      <c r="F317" s="247"/>
      <c r="G317" s="247"/>
      <c r="H317" s="248"/>
      <c r="I317" s="61"/>
    </row>
    <row r="318" spans="1:9" s="66" customFormat="1" ht="19.5" thickBot="1" x14ac:dyDescent="0.3">
      <c r="A318" s="596" t="s">
        <v>729</v>
      </c>
      <c r="B318" s="597"/>
      <c r="C318" s="597"/>
      <c r="D318" s="597"/>
      <c r="E318" s="597"/>
      <c r="F318" s="597"/>
      <c r="G318" s="597"/>
      <c r="H318" s="598"/>
      <c r="I318" s="61"/>
    </row>
    <row r="319" spans="1:9" x14ac:dyDescent="0.25">
      <c r="A319" s="94" t="s">
        <v>730</v>
      </c>
      <c r="B319" s="99" t="s">
        <v>731</v>
      </c>
      <c r="C319" s="95" t="s">
        <v>476</v>
      </c>
      <c r="D319" s="251" t="s">
        <v>732</v>
      </c>
      <c r="E319" s="251" t="s">
        <v>732</v>
      </c>
      <c r="F319" s="251"/>
      <c r="G319" s="251" t="s">
        <v>732</v>
      </c>
      <c r="H319" s="252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3"/>
      <c r="F320" s="243"/>
      <c r="G320" s="243"/>
      <c r="H320" s="242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3"/>
      <c r="F321" s="243"/>
      <c r="G321" s="243"/>
      <c r="H321" s="242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3"/>
      <c r="F322" s="243"/>
      <c r="G322" s="243"/>
      <c r="H322" s="242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3"/>
      <c r="F323" s="243"/>
      <c r="G323" s="243"/>
      <c r="H323" s="242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3"/>
      <c r="F324" s="243"/>
      <c r="G324" s="243"/>
      <c r="H324" s="242"/>
    </row>
    <row r="325" spans="1:8" x14ac:dyDescent="0.25">
      <c r="A325" s="73" t="s">
        <v>745</v>
      </c>
      <c r="B325" s="82" t="s">
        <v>746</v>
      </c>
      <c r="C325" s="75" t="s">
        <v>476</v>
      </c>
      <c r="D325" s="253" t="s">
        <v>732</v>
      </c>
      <c r="E325" s="253" t="s">
        <v>732</v>
      </c>
      <c r="F325" s="253"/>
      <c r="G325" s="253" t="s">
        <v>732</v>
      </c>
      <c r="H325" s="254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3"/>
      <c r="F326" s="243"/>
      <c r="G326" s="243"/>
      <c r="H326" s="242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3"/>
      <c r="F327" s="243"/>
      <c r="G327" s="243"/>
      <c r="H327" s="242"/>
    </row>
    <row r="328" spans="1:8" x14ac:dyDescent="0.25">
      <c r="A328" s="73" t="s">
        <v>752</v>
      </c>
      <c r="B328" s="82" t="s">
        <v>753</v>
      </c>
      <c r="C328" s="75" t="s">
        <v>476</v>
      </c>
      <c r="D328" s="253" t="s">
        <v>732</v>
      </c>
      <c r="E328" s="253" t="s">
        <v>732</v>
      </c>
      <c r="F328" s="253"/>
      <c r="G328" s="253" t="s">
        <v>732</v>
      </c>
      <c r="H328" s="254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3"/>
      <c r="F329" s="243"/>
      <c r="G329" s="243"/>
      <c r="H329" s="242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3"/>
      <c r="F330" s="243"/>
      <c r="G330" s="243"/>
      <c r="H330" s="242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3"/>
      <c r="F331" s="243"/>
      <c r="G331" s="243"/>
      <c r="H331" s="242"/>
    </row>
    <row r="332" spans="1:8" x14ac:dyDescent="0.25">
      <c r="A332" s="73" t="s">
        <v>758</v>
      </c>
      <c r="B332" s="82" t="s">
        <v>759</v>
      </c>
      <c r="C332" s="75" t="s">
        <v>476</v>
      </c>
      <c r="D332" s="253" t="s">
        <v>732</v>
      </c>
      <c r="E332" s="253" t="s">
        <v>732</v>
      </c>
      <c r="F332" s="253"/>
      <c r="G332" s="253" t="s">
        <v>732</v>
      </c>
      <c r="H332" s="254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3"/>
      <c r="F333" s="243"/>
      <c r="G333" s="243"/>
      <c r="H333" s="242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3"/>
      <c r="F334" s="243"/>
      <c r="G334" s="243"/>
      <c r="H334" s="242"/>
    </row>
    <row r="335" spans="1:8" x14ac:dyDescent="0.25">
      <c r="A335" s="73" t="s">
        <v>762</v>
      </c>
      <c r="B335" s="82" t="s">
        <v>763</v>
      </c>
      <c r="C335" s="75" t="s">
        <v>476</v>
      </c>
      <c r="D335" s="253" t="s">
        <v>732</v>
      </c>
      <c r="E335" s="253" t="s">
        <v>732</v>
      </c>
      <c r="F335" s="253"/>
      <c r="G335" s="253" t="s">
        <v>732</v>
      </c>
      <c r="H335" s="254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3"/>
      <c r="F336" s="243"/>
      <c r="G336" s="243"/>
      <c r="H336" s="242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3"/>
      <c r="F337" s="243"/>
      <c r="G337" s="243"/>
      <c r="H337" s="242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3"/>
      <c r="F338" s="243"/>
      <c r="G338" s="243"/>
      <c r="H338" s="242"/>
    </row>
    <row r="339" spans="1:8" x14ac:dyDescent="0.25">
      <c r="A339" s="94" t="s">
        <v>767</v>
      </c>
      <c r="B339" s="99" t="s">
        <v>768</v>
      </c>
      <c r="C339" s="95" t="s">
        <v>476</v>
      </c>
      <c r="D339" s="253" t="s">
        <v>732</v>
      </c>
      <c r="E339" s="253" t="s">
        <v>732</v>
      </c>
      <c r="F339" s="251"/>
      <c r="G339" s="251" t="s">
        <v>732</v>
      </c>
      <c r="H339" s="252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3"/>
      <c r="F340" s="243"/>
      <c r="G340" s="243"/>
      <c r="H340" s="242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3"/>
      <c r="F341" s="243"/>
      <c r="G341" s="243"/>
      <c r="H341" s="242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3"/>
      <c r="F342" s="243"/>
      <c r="G342" s="243"/>
      <c r="H342" s="242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3"/>
      <c r="F343" s="243"/>
      <c r="G343" s="243"/>
      <c r="H343" s="242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3"/>
      <c r="F344" s="243"/>
      <c r="G344" s="243"/>
      <c r="H344" s="242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3"/>
      <c r="F345" s="243"/>
      <c r="G345" s="243"/>
      <c r="H345" s="242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3"/>
      <c r="F346" s="243"/>
      <c r="G346" s="243"/>
      <c r="H346" s="242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3"/>
      <c r="F347" s="243"/>
      <c r="G347" s="243"/>
      <c r="H347" s="242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3"/>
      <c r="F348" s="243"/>
      <c r="G348" s="243"/>
      <c r="H348" s="242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3"/>
      <c r="F349" s="243"/>
      <c r="G349" s="243"/>
      <c r="H349" s="242"/>
    </row>
    <row r="350" spans="1:8" ht="31.5" x14ac:dyDescent="0.25">
      <c r="A350" s="73" t="s">
        <v>788</v>
      </c>
      <c r="B350" s="82" t="s">
        <v>789</v>
      </c>
      <c r="C350" s="75" t="s">
        <v>999</v>
      </c>
      <c r="D350" s="76"/>
      <c r="E350" s="243"/>
      <c r="F350" s="243"/>
      <c r="G350" s="243"/>
      <c r="H350" s="242"/>
    </row>
    <row r="351" spans="1:8" x14ac:dyDescent="0.25">
      <c r="A351" s="73" t="s">
        <v>790</v>
      </c>
      <c r="B351" s="97" t="s">
        <v>791</v>
      </c>
      <c r="C351" s="75" t="s">
        <v>476</v>
      </c>
      <c r="D351" s="253" t="s">
        <v>732</v>
      </c>
      <c r="E351" s="253" t="s">
        <v>732</v>
      </c>
      <c r="F351" s="253"/>
      <c r="G351" s="253" t="s">
        <v>732</v>
      </c>
      <c r="H351" s="254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3"/>
      <c r="F352" s="243"/>
      <c r="G352" s="243"/>
      <c r="H352" s="242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3"/>
      <c r="F353" s="243"/>
      <c r="G353" s="243"/>
      <c r="H353" s="242"/>
    </row>
    <row r="354" spans="1:8" ht="47.25" x14ac:dyDescent="0.25">
      <c r="A354" s="73" t="s">
        <v>796</v>
      </c>
      <c r="B354" s="82" t="s">
        <v>797</v>
      </c>
      <c r="C354" s="75" t="s">
        <v>999</v>
      </c>
      <c r="D354" s="76"/>
      <c r="E354" s="243"/>
      <c r="F354" s="243"/>
      <c r="G354" s="243"/>
      <c r="H354" s="242"/>
    </row>
    <row r="355" spans="1:8" ht="31.5" x14ac:dyDescent="0.25">
      <c r="A355" s="73" t="s">
        <v>798</v>
      </c>
      <c r="B355" s="82" t="s">
        <v>799</v>
      </c>
      <c r="C355" s="75" t="s">
        <v>999</v>
      </c>
      <c r="D355" s="76"/>
      <c r="E355" s="243"/>
      <c r="F355" s="243"/>
      <c r="G355" s="243"/>
      <c r="H355" s="242"/>
    </row>
    <row r="356" spans="1:8" x14ac:dyDescent="0.25">
      <c r="A356" s="73" t="s">
        <v>800</v>
      </c>
      <c r="B356" s="97" t="s">
        <v>801</v>
      </c>
      <c r="C356" s="254" t="s">
        <v>476</v>
      </c>
      <c r="D356" s="253" t="s">
        <v>732</v>
      </c>
      <c r="E356" s="253" t="s">
        <v>732</v>
      </c>
      <c r="F356" s="253"/>
      <c r="G356" s="253" t="s">
        <v>732</v>
      </c>
      <c r="H356" s="254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3"/>
      <c r="F357" s="243"/>
      <c r="G357" s="243"/>
      <c r="H357" s="242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3"/>
      <c r="F358" s="243"/>
      <c r="G358" s="243"/>
      <c r="H358" s="242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3"/>
      <c r="F359" s="243"/>
      <c r="G359" s="243"/>
      <c r="H359" s="242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3"/>
      <c r="F360" s="243"/>
      <c r="G360" s="243"/>
      <c r="H360" s="242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3"/>
      <c r="F361" s="243"/>
      <c r="G361" s="243"/>
      <c r="H361" s="242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3"/>
      <c r="F362" s="243"/>
      <c r="G362" s="243"/>
      <c r="H362" s="242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3"/>
      <c r="F363" s="243"/>
      <c r="G363" s="243"/>
      <c r="H363" s="242"/>
    </row>
    <row r="364" spans="1:8" ht="31.5" x14ac:dyDescent="0.25">
      <c r="A364" s="73" t="s">
        <v>816</v>
      </c>
      <c r="B364" s="82" t="s">
        <v>817</v>
      </c>
      <c r="C364" s="75" t="s">
        <v>999</v>
      </c>
      <c r="D364" s="76"/>
      <c r="E364" s="243"/>
      <c r="F364" s="243"/>
      <c r="G364" s="243"/>
      <c r="H364" s="242"/>
    </row>
    <row r="365" spans="1:8" x14ac:dyDescent="0.25">
      <c r="A365" s="73" t="s">
        <v>818</v>
      </c>
      <c r="B365" s="81" t="s">
        <v>819</v>
      </c>
      <c r="C365" s="75" t="s">
        <v>999</v>
      </c>
      <c r="D365" s="88"/>
      <c r="E365" s="243"/>
      <c r="F365" s="244"/>
      <c r="G365" s="244"/>
      <c r="H365" s="245"/>
    </row>
    <row r="366" spans="1:8" x14ac:dyDescent="0.25">
      <c r="A366" s="73" t="s">
        <v>820</v>
      </c>
      <c r="B366" s="81" t="s">
        <v>207</v>
      </c>
      <c r="C366" s="75" t="s">
        <v>999</v>
      </c>
      <c r="D366" s="88"/>
      <c r="E366" s="243"/>
      <c r="F366" s="244"/>
      <c r="G366" s="244"/>
      <c r="H366" s="245"/>
    </row>
    <row r="367" spans="1:8" ht="16.5" thickBot="1" x14ac:dyDescent="0.3">
      <c r="A367" s="90" t="s">
        <v>821</v>
      </c>
      <c r="B367" s="103" t="s">
        <v>822</v>
      </c>
      <c r="C367" s="92" t="s">
        <v>1009</v>
      </c>
      <c r="D367" s="93"/>
      <c r="E367" s="247"/>
      <c r="F367" s="247"/>
      <c r="G367" s="247"/>
      <c r="H367" s="104"/>
    </row>
    <row r="368" spans="1:8" x14ac:dyDescent="0.25">
      <c r="A368" s="599" t="s">
        <v>823</v>
      </c>
      <c r="B368" s="600"/>
      <c r="C368" s="600"/>
      <c r="D368" s="600"/>
      <c r="E368" s="600"/>
      <c r="F368" s="600"/>
      <c r="G368" s="600"/>
      <c r="H368" s="601"/>
    </row>
    <row r="369" spans="1:8" ht="16.5" thickBot="1" x14ac:dyDescent="0.3">
      <c r="A369" s="599"/>
      <c r="B369" s="600"/>
      <c r="C369" s="600"/>
      <c r="D369" s="600"/>
      <c r="E369" s="600"/>
      <c r="F369" s="600"/>
      <c r="G369" s="600"/>
      <c r="H369" s="601"/>
    </row>
    <row r="370" spans="1:8" ht="51.75" customHeight="1" x14ac:dyDescent="0.25">
      <c r="A370" s="602" t="s">
        <v>190</v>
      </c>
      <c r="B370" s="612" t="s">
        <v>191</v>
      </c>
      <c r="C370" s="614" t="s">
        <v>304</v>
      </c>
      <c r="D370" s="588" t="s">
        <v>882</v>
      </c>
      <c r="E370" s="589"/>
      <c r="F370" s="590" t="s">
        <v>884</v>
      </c>
      <c r="G370" s="589"/>
      <c r="H370" s="591" t="s">
        <v>7</v>
      </c>
    </row>
    <row r="371" spans="1:8" ht="38.25" x14ac:dyDescent="0.25">
      <c r="A371" s="603"/>
      <c r="B371" s="613"/>
      <c r="C371" s="615"/>
      <c r="D371" s="235" t="s">
        <v>886</v>
      </c>
      <c r="E371" s="236" t="s">
        <v>10</v>
      </c>
      <c r="F371" s="236" t="s">
        <v>887</v>
      </c>
      <c r="G371" s="235" t="s">
        <v>885</v>
      </c>
      <c r="H371" s="592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93" t="s">
        <v>824</v>
      </c>
      <c r="B373" s="594"/>
      <c r="C373" s="95" t="s">
        <v>999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999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999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999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999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999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999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999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999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999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999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999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999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999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999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999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999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999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999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999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999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999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999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999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999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999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999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999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999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999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999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999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999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999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999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999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999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999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999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999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999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999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999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999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999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999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999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999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999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999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999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999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999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999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999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999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999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999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999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999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999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999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999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999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999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999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999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999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999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999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999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999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999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999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999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999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999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5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95" t="s">
        <v>877</v>
      </c>
      <c r="B455" s="595"/>
      <c r="C455" s="595"/>
      <c r="D455" s="595"/>
      <c r="E455" s="595"/>
      <c r="F455" s="595"/>
      <c r="G455" s="595"/>
      <c r="H455" s="595"/>
    </row>
    <row r="456" spans="1:8" x14ac:dyDescent="0.25">
      <c r="A456" s="595" t="s">
        <v>878</v>
      </c>
      <c r="B456" s="595"/>
      <c r="C456" s="595"/>
      <c r="D456" s="595"/>
      <c r="E456" s="595"/>
      <c r="F456" s="595"/>
      <c r="G456" s="595"/>
      <c r="H456" s="595"/>
    </row>
    <row r="457" spans="1:8" x14ac:dyDescent="0.25">
      <c r="A457" s="595" t="s">
        <v>879</v>
      </c>
      <c r="B457" s="595"/>
      <c r="C457" s="595"/>
      <c r="D457" s="595"/>
      <c r="E457" s="595"/>
      <c r="F457" s="595"/>
      <c r="G457" s="595"/>
      <c r="H457" s="595"/>
    </row>
    <row r="458" spans="1:8" ht="26.25" customHeight="1" x14ac:dyDescent="0.25">
      <c r="A458" s="605" t="s">
        <v>880</v>
      </c>
      <c r="B458" s="605"/>
      <c r="C458" s="605"/>
      <c r="D458" s="605"/>
      <c r="E458" s="605"/>
      <c r="F458" s="605"/>
      <c r="G458" s="605"/>
      <c r="H458" s="605"/>
    </row>
    <row r="459" spans="1:8" x14ac:dyDescent="0.25">
      <c r="A459" s="587" t="s">
        <v>881</v>
      </c>
      <c r="B459" s="587"/>
      <c r="C459" s="587"/>
      <c r="D459" s="587"/>
      <c r="E459" s="587"/>
      <c r="F459" s="587"/>
      <c r="G459" s="587"/>
      <c r="H459" s="587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6"/>
  <customProperties>
    <customPr name="_pios_id" r:id="rId7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22</vt:i4>
      </vt:variant>
    </vt:vector>
  </HeadingPairs>
  <TitlesOfParts>
    <vt:vector size="44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всего</vt:lpstr>
      <vt:lpstr>м</vt:lpstr>
      <vt:lpstr>мо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всего!Область_печати</vt:lpstr>
      <vt:lpstr>м!Область_печати</vt:lpstr>
      <vt:lpstr>мо!Область_печати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Миляева Ирина Александровна</cp:lastModifiedBy>
  <cp:lastPrinted>2021-05-14T10:55:06Z</cp:lastPrinted>
  <dcterms:created xsi:type="dcterms:W3CDTF">2009-07-27T10:10:26Z</dcterms:created>
  <dcterms:modified xsi:type="dcterms:W3CDTF">2023-02-14T14:49:39Z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Отчет Финплана форма 20  факт 1 полугодие  2020 c комментариями.xlsx</vt:lpwstr>
  </property>
</Properties>
</file>